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zotehnik\Documents\Сайт\Документы МО\"/>
    </mc:Choice>
  </mc:AlternateContent>
  <bookViews>
    <workbookView xWindow="0" yWindow="0" windowWidth="15765" windowHeight="7155"/>
  </bookViews>
  <sheets>
    <sheet name="Результативность МО" sheetId="9" r:id="rId1"/>
  </sheets>
  <externalReferences>
    <externalReference r:id="rId2"/>
    <externalReference r:id="rId3"/>
    <externalReference r:id="rId4"/>
  </externalReferences>
  <definedNames>
    <definedName name="_IKT1">#REF!</definedName>
    <definedName name="_IKT2">#REF!</definedName>
    <definedName name="_IKT3">#REF!</definedName>
    <definedName name="CC">'[1]Общие сведения'!$H$23:$H$26</definedName>
    <definedName name="clear_p">#REF!</definedName>
    <definedName name="clear72">#REF!</definedName>
    <definedName name="data83">[1]Заказ!$E$39</definedName>
    <definedName name="data84">[1]Заказ!$E$40</definedName>
    <definedName name="GN">#REF!</definedName>
    <definedName name="IT_t3">#REF!</definedName>
    <definedName name="IT_t4">#REF!</definedName>
    <definedName name="pk_c">#REF!</definedName>
    <definedName name="SKF_R1">#REF!</definedName>
    <definedName name="SKF_R2">#REF!</definedName>
    <definedName name="SKF_R3">#REF!</definedName>
    <definedName name="vvdp">'[2]Показатели ИКФ'!$B$28,'[2]Показатели ИКФ'!$B$15:$U$18,'[2]Показатели ИКФ'!$B$19:$C$19,'[2]Показатели ИКФ'!$B$20:$U$21,'[2]Показатели ИКФ'!$B$22:$C$22,'[2]Показатели ИКФ'!$B$23:$U$24,'[2]Показатели ИКФ'!$B$25:$C$25,'[2]Показатели ИКФ'!$B$26:$U$27,'[2]Показатели ИКФ'!$B$28:$C$35,'[2]Показатели ИКФ'!$B$36:$C$116,'[2]Показатели ИКФ'!$D$115:$U$116,'[2]Показатели ИКФ'!$D$109:$U$113,'[2]Показатели ИКФ'!$D$107:$U$108,'[2]Показатели ИКФ'!$D$104:$U$105,'[2]Показатели ИКФ'!$D$101:$U$102,'[2]Показатели ИКФ'!$C$92:$U$99,'[2]Показатели ИКФ'!$C$89:$U$90,'[2]Показатели ИКФ'!$C$86:$U$87,'[2]Показатели ИКФ'!$C$81:$U$84</definedName>
    <definedName name="а">'[3]Раздел VI-VII'!#REF!</definedName>
    <definedName name="ааааа">#REF!</definedName>
    <definedName name="б">#REF!</definedName>
    <definedName name="г">#REF!</definedName>
    <definedName name="дп">#REF!</definedName>
    <definedName name="дубль1">#REF!</definedName>
    <definedName name="дубль2">#REF!</definedName>
    <definedName name="и">#REF!</definedName>
    <definedName name="мм">#REF!</definedName>
    <definedName name="о">'[3]Раздел VI-VII'!#REF!</definedName>
    <definedName name="од">#REF!</definedName>
    <definedName name="п">#REF!</definedName>
    <definedName name="р">#REF!</definedName>
    <definedName name="рол">#REF!</definedName>
    <definedName name="рррр">#REF!</definedName>
    <definedName name="с">#REF!</definedName>
    <definedName name="сп1">#REF!</definedName>
    <definedName name="сп2">#REF!</definedName>
    <definedName name="сп3">#REF!</definedName>
    <definedName name="сп4">#REF!</definedName>
    <definedName name="спс1">#REF!</definedName>
    <definedName name="ссссс">#REF!</definedName>
    <definedName name="т">#REF!</definedName>
    <definedName name="тттт">#REF!</definedName>
    <definedName name="тттттт">'[3]Раздел VI-VII'!#REF!</definedName>
    <definedName name="х">#REF!</definedName>
    <definedName name="хд">#REF!</definedName>
  </definedNames>
  <calcPr calcId="152511"/>
</workbook>
</file>

<file path=xl/calcChain.xml><?xml version="1.0" encoding="utf-8"?>
<calcChain xmlns="http://schemas.openxmlformats.org/spreadsheetml/2006/main">
  <c r="D225" i="9" l="1"/>
  <c r="D221" i="9"/>
  <c r="E206" i="9"/>
  <c r="K144" i="9"/>
  <c r="F138" i="9"/>
  <c r="C138" i="9"/>
  <c r="F137" i="9"/>
  <c r="C137" i="9"/>
  <c r="G113" i="9"/>
  <c r="G112" i="9"/>
  <c r="G111" i="9"/>
  <c r="G110" i="9"/>
  <c r="G109" i="9"/>
  <c r="G108" i="9"/>
  <c r="G107" i="9"/>
  <c r="G106" i="9"/>
  <c r="G105" i="9"/>
  <c r="Q97" i="9"/>
  <c r="P97" i="9"/>
  <c r="O97" i="9"/>
  <c r="N97" i="9"/>
  <c r="M97" i="9"/>
  <c r="L97" i="9"/>
  <c r="Q96" i="9"/>
  <c r="P96" i="9"/>
  <c r="O96" i="9"/>
  <c r="N96" i="9"/>
  <c r="M96" i="9"/>
  <c r="L96" i="9"/>
  <c r="Q95" i="9"/>
  <c r="P95" i="9"/>
  <c r="O95" i="9"/>
  <c r="N95" i="9"/>
  <c r="M95" i="9"/>
  <c r="L95" i="9"/>
  <c r="Q94" i="9"/>
  <c r="P94" i="9"/>
  <c r="O94" i="9"/>
  <c r="N94" i="9"/>
  <c r="M94" i="9"/>
  <c r="L94" i="9"/>
  <c r="Q93" i="9"/>
  <c r="P93" i="9"/>
  <c r="O93" i="9"/>
  <c r="N93" i="9"/>
  <c r="N91" i="9" s="1"/>
  <c r="M93" i="9"/>
  <c r="M91" i="9" s="1"/>
  <c r="L93" i="9"/>
  <c r="L91" i="9" s="1"/>
  <c r="Q92" i="9"/>
  <c r="P92" i="9"/>
  <c r="O92" i="9"/>
  <c r="K91" i="9"/>
  <c r="K98" i="9" s="1"/>
  <c r="J91" i="9"/>
  <c r="J98" i="9" s="1"/>
  <c r="I91" i="9"/>
  <c r="I98" i="9" s="1"/>
  <c r="H91" i="9"/>
  <c r="H98" i="9" s="1"/>
  <c r="G91" i="9"/>
  <c r="G98" i="9" s="1"/>
  <c r="F91" i="9"/>
  <c r="F98" i="9" s="1"/>
  <c r="E91" i="9"/>
  <c r="Q91" i="9" s="1"/>
  <c r="D91" i="9"/>
  <c r="C91" i="9"/>
  <c r="O91" i="9" s="1"/>
  <c r="P90" i="9"/>
  <c r="K90" i="9"/>
  <c r="I90" i="9"/>
  <c r="H90" i="9"/>
  <c r="F90" i="9"/>
  <c r="E90" i="9"/>
  <c r="Q90" i="9" s="1"/>
  <c r="C90" i="9"/>
  <c r="O90" i="9" s="1"/>
  <c r="Q89" i="9"/>
  <c r="P89" i="9"/>
  <c r="O89" i="9"/>
  <c r="N89" i="9"/>
  <c r="M89" i="9"/>
  <c r="L89" i="9"/>
  <c r="Q88" i="9"/>
  <c r="P88" i="9"/>
  <c r="O88" i="9"/>
  <c r="N88" i="9"/>
  <c r="N90" i="9" s="1"/>
  <c r="M88" i="9"/>
  <c r="L88" i="9"/>
  <c r="L90" i="9" s="1"/>
  <c r="K81" i="9"/>
  <c r="H81" i="9"/>
  <c r="K80" i="9"/>
  <c r="H80" i="9"/>
  <c r="K79" i="9"/>
  <c r="H79" i="9"/>
  <c r="K78" i="9"/>
  <c r="H78" i="9"/>
  <c r="K73" i="9"/>
  <c r="H73" i="9"/>
  <c r="K72" i="9"/>
  <c r="H72" i="9"/>
  <c r="K71" i="9"/>
  <c r="H71" i="9"/>
  <c r="K70" i="9"/>
  <c r="H70" i="9"/>
  <c r="D59" i="9"/>
  <c r="D58" i="9"/>
  <c r="D57" i="9"/>
  <c r="D56" i="9"/>
  <c r="D55" i="9"/>
  <c r="D54" i="9"/>
  <c r="K32" i="9"/>
  <c r="E32" i="9"/>
  <c r="D32" i="9"/>
  <c r="C32" i="9"/>
  <c r="B32" i="9"/>
  <c r="K31" i="9"/>
  <c r="K30" i="9"/>
  <c r="K29" i="9"/>
  <c r="K28" i="9"/>
  <c r="M98" i="9" l="1"/>
  <c r="P91" i="9"/>
  <c r="L98" i="9"/>
  <c r="N98" i="9"/>
</calcChain>
</file>

<file path=xl/sharedStrings.xml><?xml version="1.0" encoding="utf-8"?>
<sst xmlns="http://schemas.openxmlformats.org/spreadsheetml/2006/main" count="400" uniqueCount="248">
  <si>
    <t>факт</t>
  </si>
  <si>
    <t>в том числе:</t>
  </si>
  <si>
    <t>Отделение СМП</t>
  </si>
  <si>
    <t>I.                   Медико-социальная характеристика:</t>
  </si>
  <si>
    <r>
      <t xml:space="preserve">Численность прикрепленного населения всего  </t>
    </r>
    <r>
      <rPr>
        <b/>
        <i/>
        <sz val="12"/>
        <color rgb="FF990099"/>
        <rFont val="Times New Roman"/>
        <family val="1"/>
        <charset val="204"/>
      </rPr>
      <t>(необходимо сравнить с данными ТФ ОМС)</t>
    </r>
    <r>
      <rPr>
        <b/>
        <sz val="12"/>
        <color rgb="FF990099"/>
        <rFont val="Times New Roman"/>
        <family val="1"/>
        <charset val="204"/>
      </rPr>
      <t>,</t>
    </r>
    <r>
      <rPr>
        <b/>
        <sz val="12"/>
        <rFont val="Times New Roman"/>
        <family val="1"/>
        <charset val="204"/>
      </rPr>
      <t xml:space="preserve"> в т.ч.:</t>
    </r>
  </si>
  <si>
    <t>кол-во, чел.</t>
  </si>
  <si>
    <t>ВСЕГО, в т.ч.</t>
  </si>
  <si>
    <t>город</t>
  </si>
  <si>
    <t>село</t>
  </si>
  <si>
    <t>0-14 лет всего, в т.ч.:</t>
  </si>
  <si>
    <t>15-17 лет всего, в т.ч.:</t>
  </si>
  <si>
    <t>трудоспособный возраст</t>
  </si>
  <si>
    <t>старше трудоспособного</t>
  </si>
  <si>
    <t>Количество оформленных заявлений от населения на прикрепление к МО</t>
  </si>
  <si>
    <t>Дефицит физических лиц, чел.</t>
  </si>
  <si>
    <t xml:space="preserve">Коэффициент совместительства </t>
  </si>
  <si>
    <t xml:space="preserve">Средняя заработная плата </t>
  </si>
  <si>
    <t>всего</t>
  </si>
  <si>
    <t>в т.ч. амбулаторная помощь</t>
  </si>
  <si>
    <t xml:space="preserve"> Показатель "дорожной карты" - "соотношение средней заработной платы работников к средней заработной плате по области", %</t>
  </si>
  <si>
    <t>Средняя заработная плата, руб.</t>
  </si>
  <si>
    <t>Темп роста уровня средней заработной платы к уровню средней заработной платы предыдущего года, %</t>
  </si>
  <si>
    <t>Плановое значение</t>
  </si>
  <si>
    <t xml:space="preserve">Фактическое значение </t>
  </si>
  <si>
    <t>Врачи</t>
  </si>
  <si>
    <t>Средний медперсонал</t>
  </si>
  <si>
    <t>Младший медперсонал</t>
  </si>
  <si>
    <t>Прочие</t>
  </si>
  <si>
    <t>Х</t>
  </si>
  <si>
    <t>ИТОГО</t>
  </si>
  <si>
    <t>II. Сеть здравоохранения</t>
  </si>
  <si>
    <t>Наименование учреждения</t>
  </si>
  <si>
    <t>Число коек (пациенто-мест)</t>
  </si>
  <si>
    <t>Кол-во учреждений</t>
  </si>
  <si>
    <t>круглосуточного пребывания</t>
  </si>
  <si>
    <t>дневного пребывания при стационаре</t>
  </si>
  <si>
    <t xml:space="preserve">дневного пребывания при поликлинике </t>
  </si>
  <si>
    <t>среднегодовых</t>
  </si>
  <si>
    <t>Областные</t>
  </si>
  <si>
    <t>Городские</t>
  </si>
  <si>
    <t>ЦРБ</t>
  </si>
  <si>
    <t>Районные</t>
  </si>
  <si>
    <t>Диспансеры</t>
  </si>
  <si>
    <t xml:space="preserve">Поликлиники </t>
  </si>
  <si>
    <t>Врачебные амбулатории (в структуре ЛПУ), всего</t>
  </si>
  <si>
    <t>из них имеют лицензии</t>
  </si>
  <si>
    <t>ОВП (в структуре ЛПУ) всего</t>
  </si>
  <si>
    <t>ФАПы (в структуре ЛПУ) всего</t>
  </si>
  <si>
    <t xml:space="preserve">III. Работа коечного фонда  </t>
  </si>
  <si>
    <t>Профили</t>
  </si>
  <si>
    <t xml:space="preserve">Среднегодовое количество коек </t>
  </si>
  <si>
    <t>Число дней работы койки</t>
  </si>
  <si>
    <t>Средняя длительность</t>
  </si>
  <si>
    <t>Государственное задание, план-задание (случаи госпитализации)</t>
  </si>
  <si>
    <t>Исполнение государственного задания, плана-заданиея (случаи госпитализации)</t>
  </si>
  <si>
    <t>Степень выполнения объемов медицинской помощи, %</t>
  </si>
  <si>
    <t>% выполнения финансового плана</t>
  </si>
  <si>
    <t xml:space="preserve">Общая летальность </t>
  </si>
  <si>
    <t>Примечание</t>
  </si>
  <si>
    <t>Всего, в т.ч.:</t>
  </si>
  <si>
    <t>IV. Работа дневных стационаров</t>
  </si>
  <si>
    <t>1.1. Дневной стационар при стационаре</t>
  </si>
  <si>
    <t>Профили дневного стационара</t>
  </si>
  <si>
    <t>Количество пациенто-мест</t>
  </si>
  <si>
    <t>Количество смен</t>
  </si>
  <si>
    <t>Число дней работы пациенто-места</t>
  </si>
  <si>
    <t>Пролечено больных</t>
  </si>
  <si>
    <t>в т.ч. детей</t>
  </si>
  <si>
    <t>Средняя длительность лечения</t>
  </si>
  <si>
    <t>В том числе для детей</t>
  </si>
  <si>
    <t>план</t>
  </si>
  <si>
    <t>% выполнения плана</t>
  </si>
  <si>
    <t>в том числе у детей</t>
  </si>
  <si>
    <t>1.2. Дневной стационар при АПУ</t>
  </si>
  <si>
    <t>Профили дневного стационара при АПУ</t>
  </si>
  <si>
    <t>V. Работа поликлиники</t>
  </si>
  <si>
    <t>Выполнение плана по поликлинике</t>
  </si>
  <si>
    <t>в т.ч. ОМС</t>
  </si>
  <si>
    <t>из них в базовой программе ОМС</t>
  </si>
  <si>
    <t>% выполнения</t>
  </si>
  <si>
    <t>Категория специалистов</t>
  </si>
  <si>
    <t>врачи</t>
  </si>
  <si>
    <t>средний</t>
  </si>
  <si>
    <t>стоматолог</t>
  </si>
  <si>
    <t>Посещения, включенные в обращения по заболеванию  (справочно)</t>
  </si>
  <si>
    <t>- кол-во обращений</t>
  </si>
  <si>
    <t>- кол-во посещений в 1 обращ</t>
  </si>
  <si>
    <t>Посещения с профилактическими и иными целями, всего</t>
  </si>
  <si>
    <t>- медицинский осмотр</t>
  </si>
  <si>
    <t>- диспансеризация</t>
  </si>
  <si>
    <t>- разовые посещения по заболеванию</t>
  </si>
  <si>
    <t>- прочие</t>
  </si>
  <si>
    <t>Посещения в неотложной форме</t>
  </si>
  <si>
    <t>Итого абс (посещ)</t>
  </si>
  <si>
    <t>Выполнение плановых показателей:</t>
  </si>
  <si>
    <t>%</t>
  </si>
  <si>
    <t xml:space="preserve">Мощность поликлиники   в смену </t>
  </si>
  <si>
    <t>Функция врачебной должности</t>
  </si>
  <si>
    <t>Диспансеризация определенных групп взрослого населения</t>
  </si>
  <si>
    <t>Медицинские профилактические  осмотры взрослого населения</t>
  </si>
  <si>
    <t>Флюорография</t>
  </si>
  <si>
    <t>Вакцинация (по форме №5)</t>
  </si>
  <si>
    <t>Диспансеризация  детей, оставшихся без попечения родителей и детей в трудной жизненной ситуации</t>
  </si>
  <si>
    <t>Медицинские профилактические   осмотры несовершеннолетних</t>
  </si>
  <si>
    <t>Доля детей  I и II групп здоровья, учащихся общеобразовательных школ</t>
  </si>
  <si>
    <t>Индекс здоровья детей первого года жизни</t>
  </si>
  <si>
    <t xml:space="preserve">Удельный вес больных, выявленных в I-II стадии злокачественного новообразования </t>
  </si>
  <si>
    <t xml:space="preserve">Удельный вес больных, выявленных в III - IV  стадии злокачественного новообразования </t>
  </si>
  <si>
    <t>число случаев</t>
  </si>
  <si>
    <t>по вине мед.работников</t>
  </si>
  <si>
    <t>Запущенные случаи рака наружных локализаций</t>
  </si>
  <si>
    <t>Запущенные случаи туберкулеза</t>
  </si>
  <si>
    <t>Обоснованные жалобы населения</t>
  </si>
  <si>
    <t>VI. Работа отделений и станций скорой медицинской помощи</t>
  </si>
  <si>
    <t>Наименование станции, отделения, пункта</t>
  </si>
  <si>
    <t>Число вызовов скорой помощи по времени суток</t>
  </si>
  <si>
    <t>Структура вызовов скорой помощи                                                   с 8.00 до 17.00 часов</t>
  </si>
  <si>
    <t>среднее время доезда до пациента</t>
  </si>
  <si>
    <t>среднее время доставки пациента до МО</t>
  </si>
  <si>
    <t>доля выездов бригад СМП со временем доезда до пациента менее 20 минут с момента вызова в общем количестве вызовов</t>
  </si>
  <si>
    <t>с 8.00 до 17.00 часов</t>
  </si>
  <si>
    <t>с 17.00 до 8.00 часов</t>
  </si>
  <si>
    <t>Несчастные случаи</t>
  </si>
  <si>
    <t>Внезапные заболевания и состояния</t>
  </si>
  <si>
    <t>Роды и патология беременности</t>
  </si>
  <si>
    <t>Перевозка</t>
  </si>
  <si>
    <t>Другие причины</t>
  </si>
  <si>
    <t xml:space="preserve">Число вызовов скорой помощи на 1000 населения </t>
  </si>
  <si>
    <t>Число лиц, проживающих в сельской местности, которым оказана скорая медицинская помощь, на 1000 человек сельского населения</t>
  </si>
  <si>
    <t>VII. Работа пунктов неотложной помощи</t>
  </si>
  <si>
    <t xml:space="preserve">Наименование пункта неотложной помощи </t>
  </si>
  <si>
    <t>Число вызовов по времени суток</t>
  </si>
  <si>
    <t>Структура вызовов,  с 8.00 до 17.00 часов</t>
  </si>
  <si>
    <t>Пункт неотложной помощи</t>
  </si>
  <si>
    <t>VIII. Затраты на единицу объема медицинской помощи</t>
  </si>
  <si>
    <t>Областная</t>
  </si>
  <si>
    <t>Городская</t>
  </si>
  <si>
    <t xml:space="preserve">Районная </t>
  </si>
  <si>
    <t>Средние затраты на 1 койко-день круглосуточного пребывания, в том числе:</t>
  </si>
  <si>
    <t>расходы на питание на 1 койко-день</t>
  </si>
  <si>
    <t>расходы на медикаменты на 1 койко-день</t>
  </si>
  <si>
    <t>Средние затраты на 1 день лечения в дневном стационаре, в том числе:</t>
  </si>
  <si>
    <t>расходы на медикаменты на 1 день лечения в дневном стационаре</t>
  </si>
  <si>
    <t>Средние затраты на 1 посещение  с профилактической целью, в том числе:</t>
  </si>
  <si>
    <t>расходы на медикаменты на 1 посещение с профилактической целью</t>
  </si>
  <si>
    <t>Средние затраты на 1 посещение с целью оказания неотложной помощи, в том числе:</t>
  </si>
  <si>
    <t>расходы на медикаменты на 1 посещение с целью оказания неотложной помощи</t>
  </si>
  <si>
    <t>Средние затраты на 1 обращение по поводу заболеваний, в том числе:</t>
  </si>
  <si>
    <t>расходы на медикаменты на 1 обращение</t>
  </si>
  <si>
    <t>Средние затраты на 1 выезд скорой помощи, в том числе:</t>
  </si>
  <si>
    <t>расходы на медикаменты на 1 выезд скорой помощи</t>
  </si>
  <si>
    <t>IX. Материально-техническая база</t>
  </si>
  <si>
    <t>Наименование объекта, оборудования</t>
  </si>
  <si>
    <t>Источник финансирования</t>
  </si>
  <si>
    <t>Стоимость, руб.</t>
  </si>
  <si>
    <t>Приобретенное лечебно-диагностическое оборудование (Рентгеновское, УЗИ, функциональная д-ка, эндоскопическое, лабораторное и т.д) стоимостью более 150 000 руб.</t>
  </si>
  <si>
    <t>Приобретенное оборудование для хозяйственных и вспомогательных служб, санитарный транспорт стоимостью более 150 000 руб.</t>
  </si>
  <si>
    <t xml:space="preserve">X. Проведенная реструктуризация сети здравоохранения и коечного фонда </t>
  </si>
  <si>
    <t>Профиль</t>
  </si>
  <si>
    <t>оптимизировано, кол-во коек</t>
  </si>
  <si>
    <t xml:space="preserve">оптимизировано всего (+/-): </t>
  </si>
  <si>
    <t xml:space="preserve">в т.ч. по профилям:     </t>
  </si>
  <si>
    <t>изменение числа коек дневного пребывания</t>
  </si>
  <si>
    <t>изменение числа ставок амбулаторного приема</t>
  </si>
  <si>
    <t>открытие офисов врача общей практики</t>
  </si>
  <si>
    <t>закрытие или открытие ФАПов</t>
  </si>
  <si>
    <t>при БУ</t>
  </si>
  <si>
    <t>при АПУ</t>
  </si>
  <si>
    <t>закрытие</t>
  </si>
  <si>
    <t>открытие</t>
  </si>
  <si>
    <t xml:space="preserve">XII. Фондовооруженность </t>
  </si>
  <si>
    <t>Стоимость основных фондов (балансовая), руб</t>
  </si>
  <si>
    <t>Количество физических лиц врачей</t>
  </si>
  <si>
    <t xml:space="preserve">XIII. Фондооснащенность </t>
  </si>
  <si>
    <t>Стоимость основных фондов (балансовая), руб.</t>
  </si>
  <si>
    <t>Площадь зданий и сооружений (в соответствии т.8000 ф.30 медстата)</t>
  </si>
  <si>
    <t>Руководитель МО</t>
  </si>
  <si>
    <t>Терапевтические</t>
  </si>
  <si>
    <t>Хирургические</t>
  </si>
  <si>
    <t>Гинекологические</t>
  </si>
  <si>
    <t>ГБКУЗ ЯО "Городская больница им. Н.А. Семашко"</t>
  </si>
  <si>
    <t>Результативность работы МО за 2018 год</t>
  </si>
  <si>
    <t>Принято на работу в 2018 году, человек</t>
  </si>
  <si>
    <t>Уволилось в 2018 году, человек</t>
  </si>
  <si>
    <t>на конец 2018 года</t>
  </si>
  <si>
    <t xml:space="preserve">Количество коек на 31.12.2017 </t>
  </si>
  <si>
    <t>Количество коек на 31.12.2018</t>
  </si>
  <si>
    <t>Сокращено коек  в 2018 году +/-</t>
  </si>
  <si>
    <t>без ОСУ 2,44</t>
  </si>
  <si>
    <t>Сестринского ухода</t>
  </si>
  <si>
    <t>к/дни план/выполнение/% вып. 13650/ 13721 /100,5</t>
  </si>
  <si>
    <t>Реанимационные</t>
  </si>
  <si>
    <t xml:space="preserve">Потери:  нет                                                        </t>
  </si>
  <si>
    <t>Штрафные санкции: 1 048 097,20 руб.</t>
  </si>
  <si>
    <t>Изменение количества  пациенто-мест  в 2018 году     (+/-)</t>
  </si>
  <si>
    <t>Изменение количества  пациенто-мест  в 2018 году +/-</t>
  </si>
  <si>
    <t>медицинской реабилитации</t>
  </si>
  <si>
    <t>педиатрические соматические</t>
  </si>
  <si>
    <t>неврологические для взрослых</t>
  </si>
  <si>
    <t>травматологические для взрослых</t>
  </si>
  <si>
    <t xml:space="preserve">Потери:  1 809 760 руб.                                                            </t>
  </si>
  <si>
    <t>Штрафные санкции: 185 241,72 руб.</t>
  </si>
  <si>
    <t>План 2018 год</t>
  </si>
  <si>
    <t>Факт 2018  год</t>
  </si>
  <si>
    <t>Строительство и реконструкция в 2018 году</t>
  </si>
  <si>
    <t>Ремонты, проведенные в 2018 году</t>
  </si>
  <si>
    <t>Ремонт ВАЗ 21214</t>
  </si>
  <si>
    <t>Паллиативная</t>
  </si>
  <si>
    <t>Ремонт фиброгастроскопа</t>
  </si>
  <si>
    <t>ПДД</t>
  </si>
  <si>
    <t>ОМС</t>
  </si>
  <si>
    <t>Ремонт эвакуац.путей терапевтич.отделения</t>
  </si>
  <si>
    <t>Субсидии на иные цели</t>
  </si>
  <si>
    <t>Ремонт видеоколоноскопа</t>
  </si>
  <si>
    <t>Ремонт МФУ</t>
  </si>
  <si>
    <t>Ремонт мед.оборудования(аппарата ИВЛ)</t>
  </si>
  <si>
    <t>Ремонт тепловычислителя</t>
  </si>
  <si>
    <t>Ремонт УАЗ 3741</t>
  </si>
  <si>
    <t>Пожертвование</t>
  </si>
  <si>
    <t>Ремонт холодильников</t>
  </si>
  <si>
    <t>Ремонт УЗИ сканера</t>
  </si>
  <si>
    <t>Ремонт гистерорезектоскопа</t>
  </si>
  <si>
    <t>Ремонт парового стерилизатора</t>
  </si>
  <si>
    <t>Ремонт мед.оборудования(троакар)</t>
  </si>
  <si>
    <t>Ремонт шлагбаума</t>
  </si>
  <si>
    <t>Ремонт охранной сигнализации</t>
  </si>
  <si>
    <t>Ремонт мед.оборудования(гистеропомпы)</t>
  </si>
  <si>
    <t>Кап.ремонт дет.пол.</t>
  </si>
  <si>
    <t>Кап.ремонт корид.дн.стац.дет.пол</t>
  </si>
  <si>
    <t>Ремонт кровли г/о</t>
  </si>
  <si>
    <t xml:space="preserve">Щелевая лампа с принадлежностями
Аппарат рентгеновский диагност/цифровой стационарный "УниКоРД-МТ-Плюс"
Аппарат наркозный Fabius Tiro с принадлежностями
Ультразвуковой ап-т диагностич/универ.Vivid T8 стационарный  с 4-мя датчиками
</t>
  </si>
  <si>
    <t>Субсидия на проведение мероприятий по Региональной программе «Развитие материально-технической базы детских поликлиник и детских поликлинических отделений медицинских организаций Ярославской области», Субсидия на проведение мероприятий по Региональной программе «Развитие материально-технической базы детских поликлиник и детских поликлинических отделений медицинских организаций Ярославской области» за счет резервного фонда Правительства РФ</t>
  </si>
  <si>
    <t xml:space="preserve">218 900,00
11000 000,00
2383550,00
3485500,00
</t>
  </si>
  <si>
    <t xml:space="preserve">Автоматический рефрактометр
</t>
  </si>
  <si>
    <t xml:space="preserve">Аппарат гидромассажный бесконтактный
</t>
  </si>
  <si>
    <t>Средства от иной,приносящей деятильности</t>
  </si>
  <si>
    <t>Установка механотерапевтическая.</t>
  </si>
  <si>
    <t xml:space="preserve">Аппарат наркозный анестезиологическая система Carestation 620 A1
</t>
  </si>
  <si>
    <t xml:space="preserve">Аппарат искусственной вентиляции легких Саrina c увлажнителем
</t>
  </si>
  <si>
    <t xml:space="preserve">Серверное оборудование TIGER V-510
</t>
  </si>
  <si>
    <t>Субсидия на реализацию мероприятий за счет средств резервного фонда Президента РФ</t>
  </si>
  <si>
    <t>Програмно-аппаратный комплекс ViPNet IDS  2-x,cеть 3219</t>
  </si>
  <si>
    <t>Програмно-аппаратный комплекс ViPNet Coordinator HW1000 4-x,cеть 3219С</t>
  </si>
  <si>
    <t xml:space="preserve">Автомобиль легковой  LADA 219410 GRANDA </t>
  </si>
  <si>
    <t>на 01.01.2019</t>
  </si>
  <si>
    <t>на 01.01.18</t>
  </si>
  <si>
    <t>XI. Планируемая реорганизация оказания медицинской помощи населению МО в 2019 году</t>
  </si>
  <si>
    <t>З.Б. Дзейтов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</si>
</sst>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_-* #,##0_р_._-;\-* #,##0_р_._-;_-* &quot;-&quot;??_р_._-;_-@_-"/>
    <numFmt numFmtId="167" formatCode="0.0%"/>
    <numFmt numFmtId="168" formatCode="#,##0.0"/>
    <numFmt numFmtId="169" formatCode="0.0"/>
  </numFmts>
  <fonts count="36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3"/>
      <name val="Arial Cyr"/>
      <charset val="204"/>
    </font>
    <font>
      <sz val="14"/>
      <name val="Arial Cyr"/>
      <charset val="204"/>
    </font>
    <font>
      <b/>
      <i/>
      <sz val="12"/>
      <color rgb="FF990099"/>
      <name val="Times New Roman"/>
      <family val="1"/>
      <charset val="204"/>
    </font>
    <font>
      <b/>
      <sz val="12"/>
      <color rgb="FF990099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name val="Arial Cyr"/>
      <charset val="204"/>
    </font>
    <font>
      <b/>
      <sz val="16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4"/>
      <name val="Arial Cyr"/>
      <charset val="204"/>
    </font>
    <font>
      <i/>
      <sz val="12"/>
      <name val="Times New Roman"/>
      <family val="1"/>
      <charset val="204"/>
    </font>
    <font>
      <sz val="16"/>
      <name val="Arial Cyr"/>
      <charset val="204"/>
    </font>
    <font>
      <sz val="11"/>
      <color indexed="8"/>
      <name val="Calibri"/>
      <family val="2"/>
      <scheme val="minor"/>
    </font>
    <font>
      <i/>
      <sz val="16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3F2E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9" fillId="0" borderId="0"/>
    <xf numFmtId="0" fontId="10" fillId="0" borderId="0"/>
    <xf numFmtId="0" fontId="11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34" fillId="0" borderId="0"/>
  </cellStyleXfs>
  <cellXfs count="379">
    <xf numFmtId="0" fontId="0" fillId="0" borderId="0" xfId="0"/>
    <xf numFmtId="0" fontId="0" fillId="0" borderId="1" xfId="0" applyBorder="1"/>
    <xf numFmtId="0" fontId="15" fillId="0" borderId="0" xfId="0" applyFont="1"/>
    <xf numFmtId="0" fontId="16" fillId="0" borderId="0" xfId="0" applyFont="1"/>
    <xf numFmtId="0" fontId="14" fillId="0" borderId="0" xfId="0" applyFont="1" applyAlignment="1"/>
    <xf numFmtId="0" fontId="19" fillId="0" borderId="0" xfId="0" applyFont="1"/>
    <xf numFmtId="0" fontId="20" fillId="0" borderId="0" xfId="0" applyFont="1"/>
    <xf numFmtId="0" fontId="23" fillId="0" borderId="0" xfId="0" applyFont="1"/>
    <xf numFmtId="0" fontId="23" fillId="0" borderId="0" xfId="0" applyFont="1" applyAlignment="1">
      <alignment horizontal="justify"/>
    </xf>
    <xf numFmtId="0" fontId="23" fillId="0" borderId="0" xfId="0" applyFont="1" applyAlignment="1">
      <alignment horizontal="left"/>
    </xf>
    <xf numFmtId="0" fontId="22" fillId="0" borderId="0" xfId="0" applyFont="1" applyBorder="1" applyAlignment="1">
      <alignment horizontal="center"/>
    </xf>
    <xf numFmtId="0" fontId="20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14" fillId="0" borderId="0" xfId="0" applyFont="1" applyBorder="1" applyAlignment="1">
      <alignment wrapText="1"/>
    </xf>
    <xf numFmtId="0" fontId="16" fillId="0" borderId="0" xfId="0" applyFont="1" applyBorder="1"/>
    <xf numFmtId="0" fontId="4" fillId="0" borderId="2" xfId="0" applyFont="1" applyBorder="1" applyAlignment="1">
      <alignment horizontal="center" vertical="center" wrapText="1"/>
    </xf>
    <xf numFmtId="167" fontId="25" fillId="0" borderId="0" xfId="5" applyNumberFormat="1" applyFont="1" applyBorder="1" applyAlignment="1">
      <alignment vertical="top" wrapText="1"/>
    </xf>
    <xf numFmtId="0" fontId="24" fillId="0" borderId="20" xfId="0" applyFont="1" applyBorder="1"/>
    <xf numFmtId="0" fontId="23" fillId="0" borderId="1" xfId="0" applyFont="1" applyBorder="1"/>
    <xf numFmtId="0" fontId="23" fillId="0" borderId="1" xfId="0" applyFont="1" applyBorder="1" applyAlignment="1">
      <alignment horizontal="center"/>
    </xf>
    <xf numFmtId="167" fontId="24" fillId="0" borderId="0" xfId="5" applyNumberFormat="1" applyFont="1" applyBorder="1" applyAlignment="1">
      <alignment vertical="top" wrapText="1"/>
    </xf>
    <xf numFmtId="0" fontId="24" fillId="0" borderId="22" xfId="0" applyFont="1" applyBorder="1"/>
    <xf numFmtId="0" fontId="23" fillId="0" borderId="23" xfId="0" applyFont="1" applyBorder="1"/>
    <xf numFmtId="0" fontId="23" fillId="0" borderId="23" xfId="0" applyFont="1" applyBorder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left"/>
    </xf>
    <xf numFmtId="0" fontId="23" fillId="0" borderId="1" xfId="0" applyFont="1" applyBorder="1" applyAlignment="1">
      <alignment vertical="top" wrapText="1"/>
    </xf>
    <xf numFmtId="0" fontId="23" fillId="0" borderId="21" xfId="0" applyFont="1" applyBorder="1" applyAlignment="1">
      <alignment horizontal="center" vertical="top" wrapText="1"/>
    </xf>
    <xf numFmtId="0" fontId="23" fillId="0" borderId="21" xfId="0" applyFont="1" applyBorder="1" applyAlignment="1">
      <alignment vertical="top" wrapText="1"/>
    </xf>
    <xf numFmtId="0" fontId="23" fillId="0" borderId="24" xfId="0" applyFont="1" applyBorder="1" applyAlignment="1">
      <alignment horizontal="center" vertical="top" wrapText="1"/>
    </xf>
    <xf numFmtId="0" fontId="14" fillId="0" borderId="0" xfId="0" applyFont="1" applyFill="1" applyAlignment="1">
      <alignment horizontal="center"/>
    </xf>
    <xf numFmtId="0" fontId="16" fillId="0" borderId="0" xfId="0" applyFont="1" applyFill="1"/>
    <xf numFmtId="0" fontId="14" fillId="0" borderId="0" xfId="0" applyFont="1" applyFill="1" applyAlignment="1">
      <alignment horizontal="left"/>
    </xf>
    <xf numFmtId="0" fontId="12" fillId="0" borderId="17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3" borderId="18" xfId="0" applyFont="1" applyFill="1" applyBorder="1" applyAlignment="1">
      <alignment horizontal="left" vertical="center" wrapText="1"/>
    </xf>
    <xf numFmtId="0" fontId="26" fillId="0" borderId="18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5" fillId="0" borderId="20" xfId="0" applyFont="1" applyBorder="1" applyAlignment="1">
      <alignment vertical="center" wrapText="1"/>
    </xf>
    <xf numFmtId="3" fontId="25" fillId="3" borderId="1" xfId="0" applyNumberFormat="1" applyFont="1" applyFill="1" applyBorder="1"/>
    <xf numFmtId="1" fontId="25" fillId="0" borderId="1" xfId="0" applyNumberFormat="1" applyFont="1" applyBorder="1" applyAlignment="1">
      <alignment vertical="top" wrapText="1"/>
    </xf>
    <xf numFmtId="169" fontId="25" fillId="0" borderId="1" xfId="0" applyNumberFormat="1" applyFont="1" applyBorder="1" applyAlignment="1">
      <alignment vertical="top" wrapText="1"/>
    </xf>
    <xf numFmtId="0" fontId="27" fillId="2" borderId="1" xfId="2" applyNumberFormat="1" applyFont="1" applyFill="1" applyBorder="1" applyAlignment="1">
      <alignment vertical="top" wrapText="1" readingOrder="1"/>
    </xf>
    <xf numFmtId="0" fontId="27" fillId="2" borderId="21" xfId="2" applyNumberFormat="1" applyFont="1" applyFill="1" applyBorder="1" applyAlignment="1">
      <alignment vertical="top" wrapText="1" readingOrder="1"/>
    </xf>
    <xf numFmtId="3" fontId="16" fillId="0" borderId="1" xfId="0" applyNumberFormat="1" applyFont="1" applyFill="1" applyBorder="1"/>
    <xf numFmtId="0" fontId="16" fillId="0" borderId="1" xfId="0" applyFont="1" applyBorder="1"/>
    <xf numFmtId="0" fontId="16" fillId="0" borderId="21" xfId="0" applyFont="1" applyBorder="1"/>
    <xf numFmtId="0" fontId="14" fillId="0" borderId="22" xfId="0" applyFont="1" applyFill="1" applyBorder="1" applyAlignment="1">
      <alignment horizontal="left"/>
    </xf>
    <xf numFmtId="3" fontId="16" fillId="0" borderId="23" xfId="0" applyNumberFormat="1" applyFont="1" applyFill="1" applyBorder="1"/>
    <xf numFmtId="3" fontId="25" fillId="3" borderId="23" xfId="0" applyNumberFormat="1" applyFont="1" applyFill="1" applyBorder="1"/>
    <xf numFmtId="0" fontId="16" fillId="0" borderId="23" xfId="0" applyFont="1" applyBorder="1"/>
    <xf numFmtId="0" fontId="0" fillId="0" borderId="23" xfId="0" applyBorder="1"/>
    <xf numFmtId="0" fontId="16" fillId="0" borderId="24" xfId="0" applyFont="1" applyBorder="1"/>
    <xf numFmtId="0" fontId="14" fillId="0" borderId="0" xfId="0" applyFont="1" applyFill="1" applyBorder="1" applyAlignment="1">
      <alignment horizontal="left"/>
    </xf>
    <xf numFmtId="3" fontId="16" fillId="0" borderId="0" xfId="0" applyNumberFormat="1" applyFont="1" applyFill="1" applyBorder="1"/>
    <xf numFmtId="0" fontId="0" fillId="0" borderId="0" xfId="0" applyBorder="1"/>
    <xf numFmtId="0" fontId="25" fillId="0" borderId="0" xfId="0" applyFont="1" applyFill="1" applyBorder="1" applyAlignment="1">
      <alignment vertical="top"/>
    </xf>
    <xf numFmtId="0" fontId="25" fillId="0" borderId="0" xfId="0" applyFont="1" applyFill="1" applyBorder="1" applyAlignment="1">
      <alignment vertical="top" wrapText="1"/>
    </xf>
    <xf numFmtId="0" fontId="25" fillId="0" borderId="0" xfId="0" applyFont="1" applyFill="1"/>
    <xf numFmtId="0" fontId="23" fillId="0" borderId="0" xfId="0" applyFont="1" applyBorder="1" applyAlignment="1">
      <alignment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top" wrapText="1"/>
    </xf>
    <xf numFmtId="0" fontId="4" fillId="3" borderId="1" xfId="0" applyFont="1" applyFill="1" applyBorder="1" applyAlignment="1">
      <alignment horizontal="center" vertical="top" wrapText="1"/>
    </xf>
    <xf numFmtId="0" fontId="23" fillId="0" borderId="0" xfId="0" applyFont="1" applyBorder="1" applyAlignment="1">
      <alignment horizontal="center" vertical="top" wrapText="1"/>
    </xf>
    <xf numFmtId="0" fontId="23" fillId="0" borderId="0" xfId="0" applyFont="1" applyFill="1" applyBorder="1" applyAlignment="1">
      <alignment horizontal="center" vertical="top" wrapText="1"/>
    </xf>
    <xf numFmtId="0" fontId="23" fillId="0" borderId="20" xfId="0" applyFont="1" applyBorder="1" applyAlignment="1">
      <alignment horizontal="center" vertical="top" wrapText="1"/>
    </xf>
    <xf numFmtId="167" fontId="3" fillId="3" borderId="1" xfId="5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23" fillId="0" borderId="22" xfId="0" applyFont="1" applyBorder="1" applyAlignment="1">
      <alignment horizontal="center" vertical="top" wrapText="1"/>
    </xf>
    <xf numFmtId="167" fontId="3" fillId="3" borderId="23" xfId="5" applyNumberFormat="1" applyFont="1" applyFill="1" applyBorder="1" applyAlignment="1">
      <alignment horizontal="center" vertical="top" wrapText="1"/>
    </xf>
    <xf numFmtId="0" fontId="14" fillId="0" borderId="0" xfId="0" applyFont="1" applyBorder="1" applyAlignment="1"/>
    <xf numFmtId="0" fontId="20" fillId="0" borderId="0" xfId="0" applyFont="1" applyBorder="1"/>
    <xf numFmtId="0" fontId="16" fillId="0" borderId="0" xfId="0" applyFont="1" applyFill="1" applyBorder="1"/>
    <xf numFmtId="0" fontId="4" fillId="3" borderId="1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left" vertical="center"/>
    </xf>
    <xf numFmtId="0" fontId="25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wrapText="1"/>
    </xf>
    <xf numFmtId="0" fontId="25" fillId="0" borderId="1" xfId="0" applyFont="1" applyFill="1" applyBorder="1" applyAlignment="1">
      <alignment horizontal="center"/>
    </xf>
    <xf numFmtId="0" fontId="25" fillId="0" borderId="1" xfId="0" applyFont="1" applyFill="1" applyBorder="1"/>
    <xf numFmtId="167" fontId="29" fillId="3" borderId="1" xfId="5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top" wrapText="1"/>
    </xf>
    <xf numFmtId="169" fontId="25" fillId="0" borderId="1" xfId="0" applyNumberFormat="1" applyFont="1" applyFill="1" applyBorder="1" applyAlignment="1">
      <alignment horizontal="center" wrapText="1"/>
    </xf>
    <xf numFmtId="0" fontId="24" fillId="0" borderId="1" xfId="0" applyFont="1" applyFill="1" applyBorder="1" applyAlignment="1">
      <alignment horizontal="center" vertical="top" wrapText="1"/>
    </xf>
    <xf numFmtId="9" fontId="30" fillId="3" borderId="1" xfId="5" applyFont="1" applyFill="1" applyBorder="1" applyAlignment="1">
      <alignment horizontal="center" vertical="center" wrapText="1"/>
    </xf>
    <xf numFmtId="167" fontId="25" fillId="0" borderId="0" xfId="0" applyNumberFormat="1" applyFont="1" applyFill="1"/>
    <xf numFmtId="164" fontId="25" fillId="0" borderId="0" xfId="8" applyFont="1" applyFill="1" applyBorder="1" applyAlignment="1">
      <alignment vertical="top"/>
    </xf>
    <xf numFmtId="0" fontId="24" fillId="0" borderId="1" xfId="0" applyFont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vertical="top" wrapText="1"/>
    </xf>
    <xf numFmtId="0" fontId="23" fillId="0" borderId="1" xfId="0" applyFont="1" applyBorder="1" applyAlignment="1">
      <alignment horizontal="center" vertical="center" wrapText="1"/>
    </xf>
    <xf numFmtId="0" fontId="25" fillId="0" borderId="0" xfId="0" applyFont="1" applyBorder="1" applyAlignment="1">
      <alignment vertical="top" wrapText="1"/>
    </xf>
    <xf numFmtId="0" fontId="13" fillId="0" borderId="21" xfId="0" applyFont="1" applyBorder="1" applyAlignment="1">
      <alignment horizontal="center" vertical="center" wrapText="1"/>
    </xf>
    <xf numFmtId="0" fontId="14" fillId="0" borderId="10" xfId="0" applyFont="1" applyBorder="1" applyAlignment="1">
      <alignment vertical="top"/>
    </xf>
    <xf numFmtId="0" fontId="4" fillId="0" borderId="1" xfId="0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horizontal="center" vertical="top" wrapText="1"/>
    </xf>
    <xf numFmtId="167" fontId="3" fillId="0" borderId="0" xfId="5" applyNumberFormat="1" applyFont="1" applyBorder="1" applyAlignment="1">
      <alignment horizontal="center" vertical="top" wrapText="1"/>
    </xf>
    <xf numFmtId="0" fontId="23" fillId="0" borderId="1" xfId="0" applyFont="1" applyFill="1" applyBorder="1" applyAlignment="1">
      <alignment vertical="top" wrapText="1"/>
    </xf>
    <xf numFmtId="0" fontId="23" fillId="0" borderId="1" xfId="0" applyFont="1" applyFill="1" applyBorder="1" applyAlignment="1">
      <alignment horizontal="center" vertical="top" wrapText="1"/>
    </xf>
    <xf numFmtId="0" fontId="23" fillId="0" borderId="0" xfId="0" applyFont="1" applyFill="1" applyBorder="1" applyAlignment="1">
      <alignment vertical="top" wrapText="1"/>
    </xf>
    <xf numFmtId="167" fontId="3" fillId="4" borderId="1" xfId="5" applyNumberFormat="1" applyFont="1" applyFill="1" applyBorder="1" applyAlignment="1">
      <alignment horizontal="center" vertical="top" wrapText="1"/>
    </xf>
    <xf numFmtId="0" fontId="23" fillId="0" borderId="22" xfId="0" applyFont="1" applyBorder="1" applyAlignment="1">
      <alignment vertical="top" wrapText="1"/>
    </xf>
    <xf numFmtId="167" fontId="3" fillId="3" borderId="24" xfId="5" applyNumberFormat="1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wrapText="1"/>
    </xf>
    <xf numFmtId="0" fontId="14" fillId="0" borderId="0" xfId="0" applyFont="1" applyFill="1" applyAlignment="1">
      <alignment horizontal="center" wrapText="1"/>
    </xf>
    <xf numFmtId="0" fontId="5" fillId="0" borderId="19" xfId="0" applyFont="1" applyFill="1" applyBorder="1" applyAlignment="1">
      <alignment horizontal="center" vertical="top" wrapText="1"/>
    </xf>
    <xf numFmtId="166" fontId="31" fillId="3" borderId="21" xfId="10" applyNumberFormat="1" applyFont="1" applyFill="1" applyBorder="1" applyAlignment="1">
      <alignment horizontal="center" vertical="center"/>
    </xf>
    <xf numFmtId="166" fontId="31" fillId="3" borderId="24" xfId="10" applyNumberFormat="1" applyFont="1" applyFill="1" applyBorder="1" applyAlignment="1">
      <alignment horizontal="center" vertical="center"/>
    </xf>
    <xf numFmtId="0" fontId="14" fillId="0" borderId="0" xfId="0" applyFont="1" applyAlignment="1">
      <alignment vertical="top" wrapText="1"/>
    </xf>
    <xf numFmtId="0" fontId="14" fillId="0" borderId="0" xfId="0" applyFont="1" applyAlignment="1">
      <alignment horizontal="right"/>
    </xf>
    <xf numFmtId="0" fontId="4" fillId="0" borderId="20" xfId="0" applyFont="1" applyBorder="1" applyAlignment="1">
      <alignment vertical="top" wrapText="1"/>
    </xf>
    <xf numFmtId="0" fontId="4" fillId="0" borderId="0" xfId="0" applyFont="1" applyAlignment="1">
      <alignment horizontal="center" vertical="top" wrapText="1"/>
    </xf>
    <xf numFmtId="0" fontId="4" fillId="0" borderId="22" xfId="0" applyFont="1" applyBorder="1" applyAlignment="1">
      <alignment vertical="top" wrapText="1"/>
    </xf>
    <xf numFmtId="0" fontId="4" fillId="0" borderId="23" xfId="0" applyFont="1" applyBorder="1" applyAlignment="1">
      <alignment vertical="top" wrapText="1"/>
    </xf>
    <xf numFmtId="0" fontId="4" fillId="0" borderId="24" xfId="0" applyFont="1" applyBorder="1" applyAlignment="1">
      <alignment horizontal="center" vertical="top" wrapText="1"/>
    </xf>
    <xf numFmtId="0" fontId="4" fillId="0" borderId="0" xfId="0" applyFont="1" applyAlignment="1">
      <alignment horizontal="left" vertical="top" wrapText="1"/>
    </xf>
    <xf numFmtId="0" fontId="16" fillId="0" borderId="0" xfId="0" applyFont="1" applyBorder="1" applyAlignment="1"/>
    <xf numFmtId="0" fontId="33" fillId="0" borderId="0" xfId="0" applyFont="1"/>
    <xf numFmtId="0" fontId="14" fillId="0" borderId="0" xfId="0" applyFont="1" applyBorder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14" fillId="0" borderId="0" xfId="0" applyFont="1" applyBorder="1"/>
    <xf numFmtId="0" fontId="23" fillId="0" borderId="0" xfId="0" applyFont="1" applyBorder="1" applyAlignment="1">
      <alignment horizontal="center"/>
    </xf>
    <xf numFmtId="0" fontId="21" fillId="0" borderId="0" xfId="0" applyFont="1" applyBorder="1" applyAlignment="1">
      <alignment horizontal="left" vertical="top" wrapText="1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top" wrapText="1"/>
    </xf>
    <xf numFmtId="0" fontId="14" fillId="0" borderId="1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top" wrapText="1"/>
    </xf>
    <xf numFmtId="0" fontId="24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top" wrapText="1"/>
    </xf>
    <xf numFmtId="0" fontId="14" fillId="0" borderId="5" xfId="0" applyFont="1" applyFill="1" applyBorder="1" applyAlignment="1">
      <alignment horizontal="center" vertical="top" wrapText="1"/>
    </xf>
    <xf numFmtId="0" fontId="14" fillId="0" borderId="12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23" fillId="0" borderId="1" xfId="0" applyFont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0" fontId="5" fillId="0" borderId="12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23" fillId="0" borderId="23" xfId="0" applyFont="1" applyBorder="1" applyAlignment="1">
      <alignment horizontal="center" vertical="top" wrapText="1"/>
    </xf>
    <xf numFmtId="0" fontId="4" fillId="0" borderId="18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2" fontId="23" fillId="0" borderId="1" xfId="0" applyNumberFormat="1" applyFont="1" applyBorder="1"/>
    <xf numFmtId="169" fontId="23" fillId="0" borderId="21" xfId="0" applyNumberFormat="1" applyFont="1" applyBorder="1"/>
    <xf numFmtId="2" fontId="23" fillId="0" borderId="23" xfId="0" applyNumberFormat="1" applyFont="1" applyBorder="1"/>
    <xf numFmtId="169" fontId="23" fillId="0" borderId="24" xfId="0" applyNumberFormat="1" applyFont="1" applyBorder="1"/>
    <xf numFmtId="0" fontId="23" fillId="2" borderId="21" xfId="0" applyFont="1" applyFill="1" applyBorder="1" applyAlignment="1">
      <alignment horizontal="center" vertical="top" wrapText="1"/>
    </xf>
    <xf numFmtId="3" fontId="25" fillId="0" borderId="1" xfId="0" applyNumberFormat="1" applyFont="1" applyBorder="1" applyAlignment="1">
      <alignment horizontal="center" vertical="center"/>
    </xf>
    <xf numFmtId="3" fontId="25" fillId="3" borderId="1" xfId="0" applyNumberFormat="1" applyFont="1" applyFill="1" applyBorder="1" applyAlignment="1">
      <alignment horizontal="center" vertical="center"/>
    </xf>
    <xf numFmtId="168" fontId="25" fillId="0" borderId="1" xfId="0" applyNumberFormat="1" applyFont="1" applyBorder="1" applyAlignment="1">
      <alignment horizontal="center" vertical="center"/>
    </xf>
    <xf numFmtId="1" fontId="25" fillId="0" borderId="1" xfId="0" applyNumberFormat="1" applyFont="1" applyBorder="1" applyAlignment="1">
      <alignment horizontal="center" vertical="center" wrapText="1"/>
    </xf>
    <xf numFmtId="169" fontId="25" fillId="0" borderId="1" xfId="0" applyNumberFormat="1" applyFont="1" applyBorder="1" applyAlignment="1">
      <alignment horizontal="center" vertical="center" wrapText="1"/>
    </xf>
    <xf numFmtId="0" fontId="27" fillId="2" borderId="1" xfId="2" applyNumberFormat="1" applyFont="1" applyFill="1" applyBorder="1" applyAlignment="1">
      <alignment horizontal="center" vertical="center" wrapText="1" readingOrder="1"/>
    </xf>
    <xf numFmtId="0" fontId="27" fillId="2" borderId="1" xfId="2" applyNumberFormat="1" applyFont="1" applyFill="1" applyBorder="1" applyAlignment="1">
      <alignment horizontal="center" vertical="top" wrapText="1" readingOrder="1"/>
    </xf>
    <xf numFmtId="3" fontId="25" fillId="0" borderId="1" xfId="0" applyNumberFormat="1" applyFont="1" applyBorder="1" applyAlignment="1">
      <alignment horizontal="center"/>
    </xf>
    <xf numFmtId="3" fontId="25" fillId="3" borderId="1" xfId="0" applyNumberFormat="1" applyFont="1" applyFill="1" applyBorder="1" applyAlignment="1">
      <alignment horizontal="center"/>
    </xf>
    <xf numFmtId="168" fontId="25" fillId="0" borderId="1" xfId="0" applyNumberFormat="1" applyFont="1" applyBorder="1" applyAlignment="1">
      <alignment horizontal="center"/>
    </xf>
    <xf numFmtId="1" fontId="25" fillId="0" borderId="1" xfId="0" applyNumberFormat="1" applyFont="1" applyBorder="1" applyAlignment="1">
      <alignment horizontal="center" vertical="top" wrapText="1"/>
    </xf>
    <xf numFmtId="169" fontId="25" fillId="0" borderId="1" xfId="0" applyNumberFormat="1" applyFont="1" applyBorder="1" applyAlignment="1">
      <alignment horizontal="center" vertical="top" wrapText="1"/>
    </xf>
    <xf numFmtId="169" fontId="27" fillId="2" borderId="1" xfId="2" applyNumberFormat="1" applyFont="1" applyFill="1" applyBorder="1" applyAlignment="1">
      <alignment horizontal="center" vertical="top" wrapText="1" readingOrder="1"/>
    </xf>
    <xf numFmtId="3" fontId="25" fillId="0" borderId="0" xfId="0" applyNumberFormat="1" applyFont="1" applyFill="1" applyBorder="1"/>
    <xf numFmtId="0" fontId="16" fillId="0" borderId="1" xfId="0" applyFont="1" applyBorder="1" applyAlignment="1">
      <alignment horizontal="center"/>
    </xf>
    <xf numFmtId="0" fontId="23" fillId="0" borderId="1" xfId="0" applyFont="1" applyBorder="1" applyAlignment="1">
      <alignment horizontal="center" vertical="top"/>
    </xf>
    <xf numFmtId="0" fontId="25" fillId="0" borderId="21" xfId="0" applyFont="1" applyBorder="1" applyAlignment="1">
      <alignment horizontal="center" vertical="top" wrapText="1"/>
    </xf>
    <xf numFmtId="0" fontId="25" fillId="2" borderId="1" xfId="0" applyFont="1" applyFill="1" applyBorder="1" applyAlignment="1">
      <alignment vertical="top" wrapText="1"/>
    </xf>
    <xf numFmtId="0" fontId="23" fillId="2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top" wrapText="1"/>
    </xf>
    <xf numFmtId="0" fontId="23" fillId="2" borderId="23" xfId="0" applyFont="1" applyFill="1" applyBorder="1" applyAlignment="1">
      <alignment horizontal="center" vertical="top" wrapText="1"/>
    </xf>
    <xf numFmtId="0" fontId="4" fillId="0" borderId="0" xfId="0" applyFont="1" applyBorder="1" applyAlignment="1">
      <alignment vertical="center" wrapText="1"/>
    </xf>
    <xf numFmtId="165" fontId="23" fillId="0" borderId="0" xfId="10" applyFont="1" applyBorder="1" applyAlignment="1">
      <alignment horizontal="center" vertical="center" wrapText="1"/>
    </xf>
    <xf numFmtId="165" fontId="23" fillId="0" borderId="0" xfId="10" applyFont="1" applyBorder="1" applyAlignment="1">
      <alignment horizontal="center" vertical="top" wrapText="1"/>
    </xf>
    <xf numFmtId="166" fontId="22" fillId="3" borderId="1" xfId="10" applyNumberFormat="1" applyFont="1" applyFill="1" applyBorder="1" applyAlignment="1">
      <alignment horizontal="center" vertical="center"/>
    </xf>
    <xf numFmtId="0" fontId="14" fillId="0" borderId="10" xfId="0" applyFont="1" applyBorder="1" applyAlignment="1">
      <alignment horizontal="left" vertical="top" wrapText="1"/>
    </xf>
    <xf numFmtId="0" fontId="14" fillId="0" borderId="0" xfId="0" applyFont="1" applyAlignment="1">
      <alignment horizontal="center" vertical="top" wrapText="1"/>
    </xf>
    <xf numFmtId="0" fontId="14" fillId="0" borderId="0" xfId="0" applyFont="1" applyAlignment="1">
      <alignment horizontal="center" vertical="top" wrapText="1"/>
    </xf>
    <xf numFmtId="0" fontId="14" fillId="0" borderId="17" xfId="0" applyFont="1" applyBorder="1" applyAlignment="1">
      <alignment vertical="top" wrapText="1"/>
    </xf>
    <xf numFmtId="0" fontId="14" fillId="0" borderId="18" xfId="0" applyFont="1" applyBorder="1" applyAlignment="1">
      <alignment vertical="top" wrapText="1"/>
    </xf>
    <xf numFmtId="165" fontId="4" fillId="5" borderId="18" xfId="10" applyNumberFormat="1" applyFont="1" applyFill="1" applyBorder="1" applyAlignment="1">
      <alignment horizontal="center" vertical="center" wrapText="1"/>
    </xf>
    <xf numFmtId="165" fontId="4" fillId="5" borderId="19" xfId="10" applyNumberFormat="1" applyFont="1" applyFill="1" applyBorder="1" applyAlignment="1">
      <alignment horizontal="center" vertical="center" wrapText="1"/>
    </xf>
    <xf numFmtId="0" fontId="14" fillId="0" borderId="20" xfId="0" applyFont="1" applyFill="1" applyBorder="1" applyAlignment="1">
      <alignment vertical="top" wrapText="1"/>
    </xf>
    <xf numFmtId="0" fontId="14" fillId="0" borderId="1" xfId="0" applyFont="1" applyFill="1" applyBorder="1" applyAlignment="1">
      <alignment vertical="top" wrapText="1"/>
    </xf>
    <xf numFmtId="165" fontId="14" fillId="0" borderId="1" xfId="10" applyFont="1" applyBorder="1" applyAlignment="1">
      <alignment horizontal="center" vertical="center" wrapText="1"/>
    </xf>
    <xf numFmtId="165" fontId="14" fillId="0" borderId="21" xfId="10" applyFont="1" applyBorder="1" applyAlignment="1">
      <alignment horizontal="center" vertical="center" wrapText="1"/>
    </xf>
    <xf numFmtId="0" fontId="4" fillId="0" borderId="22" xfId="0" applyFont="1" applyFill="1" applyBorder="1" applyAlignment="1">
      <alignment vertical="top" wrapText="1"/>
    </xf>
    <xf numFmtId="0" fontId="4" fillId="0" borderId="23" xfId="0" applyFont="1" applyFill="1" applyBorder="1" applyAlignment="1">
      <alignment vertical="top" wrapText="1"/>
    </xf>
    <xf numFmtId="166" fontId="4" fillId="0" borderId="23" xfId="10" applyNumberFormat="1" applyFont="1" applyBorder="1" applyAlignment="1">
      <alignment horizontal="center" vertical="center" wrapText="1"/>
    </xf>
    <xf numFmtId="166" fontId="4" fillId="0" borderId="24" xfId="10" applyNumberFormat="1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top" wrapText="1"/>
    </xf>
    <xf numFmtId="0" fontId="4" fillId="0" borderId="35" xfId="0" applyFont="1" applyBorder="1" applyAlignment="1">
      <alignment horizontal="center" vertical="top" wrapText="1"/>
    </xf>
    <xf numFmtId="0" fontId="14" fillId="0" borderId="17" xfId="0" applyFont="1" applyBorder="1" applyAlignment="1">
      <alignment horizontal="left" vertical="top" wrapText="1"/>
    </xf>
    <xf numFmtId="0" fontId="14" fillId="0" borderId="18" xfId="0" applyFont="1" applyBorder="1" applyAlignment="1">
      <alignment horizontal="left" vertical="top" wrapText="1"/>
    </xf>
    <xf numFmtId="165" fontId="14" fillId="5" borderId="18" xfId="10" applyNumberFormat="1" applyFont="1" applyFill="1" applyBorder="1" applyAlignment="1">
      <alignment horizontal="center" vertical="center" wrapText="1"/>
    </xf>
    <xf numFmtId="165" fontId="14" fillId="5" borderId="19" xfId="10" applyNumberFormat="1" applyFont="1" applyFill="1" applyBorder="1" applyAlignment="1">
      <alignment horizontal="center" vertical="center" wrapText="1"/>
    </xf>
    <xf numFmtId="0" fontId="14" fillId="0" borderId="20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left" vertical="top" wrapText="1"/>
    </xf>
    <xf numFmtId="0" fontId="14" fillId="0" borderId="22" xfId="0" applyFont="1" applyBorder="1" applyAlignment="1">
      <alignment horizontal="left" vertical="top" wrapText="1"/>
    </xf>
    <xf numFmtId="0" fontId="14" fillId="0" borderId="23" xfId="0" applyFont="1" applyBorder="1" applyAlignment="1">
      <alignment horizontal="left" vertical="top" wrapText="1"/>
    </xf>
    <xf numFmtId="166" fontId="14" fillId="0" borderId="23" xfId="10" applyNumberFormat="1" applyFont="1" applyBorder="1" applyAlignment="1">
      <alignment horizontal="center" vertical="center" wrapText="1"/>
    </xf>
    <xf numFmtId="166" fontId="14" fillId="0" borderId="24" xfId="10" applyNumberFormat="1" applyFont="1" applyBorder="1" applyAlignment="1">
      <alignment horizontal="center" vertical="center" wrapText="1"/>
    </xf>
    <xf numFmtId="0" fontId="32" fillId="0" borderId="20" xfId="0" applyFont="1" applyFill="1" applyBorder="1" applyAlignment="1">
      <alignment horizontal="right" vertical="top" wrapText="1"/>
    </xf>
    <xf numFmtId="0" fontId="32" fillId="0" borderId="1" xfId="0" applyFont="1" applyFill="1" applyBorder="1" applyAlignment="1">
      <alignment horizontal="right" vertical="top" wrapText="1"/>
    </xf>
    <xf numFmtId="0" fontId="14" fillId="0" borderId="20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top" wrapText="1"/>
    </xf>
    <xf numFmtId="0" fontId="14" fillId="0" borderId="22" xfId="0" applyFont="1" applyFill="1" applyBorder="1" applyAlignment="1">
      <alignment horizontal="center" vertical="top" wrapText="1"/>
    </xf>
    <xf numFmtId="0" fontId="14" fillId="0" borderId="23" xfId="0" applyFont="1" applyFill="1" applyBorder="1" applyAlignment="1">
      <alignment horizontal="center" vertical="top" wrapText="1"/>
    </xf>
    <xf numFmtId="0" fontId="14" fillId="0" borderId="41" xfId="0" applyFont="1" applyBorder="1" applyAlignment="1">
      <alignment horizontal="left" vertical="top" wrapText="1"/>
    </xf>
    <xf numFmtId="0" fontId="4" fillId="0" borderId="26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14" fillId="0" borderId="0" xfId="0" applyFont="1" applyFill="1" applyAlignment="1">
      <alignment horizontal="left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165" fontId="23" fillId="0" borderId="2" xfId="10" applyFont="1" applyBorder="1" applyAlignment="1">
      <alignment horizontal="center" vertical="center" wrapText="1"/>
    </xf>
    <xf numFmtId="165" fontId="23" fillId="0" borderId="45" xfId="1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23" fillId="0" borderId="7" xfId="0" applyFont="1" applyBorder="1" applyAlignment="1">
      <alignment horizontal="center" vertical="top" wrapText="1"/>
    </xf>
    <xf numFmtId="0" fontId="23" fillId="0" borderId="8" xfId="0" applyFont="1" applyBorder="1" applyAlignment="1">
      <alignment horizontal="center" vertical="top" wrapText="1"/>
    </xf>
    <xf numFmtId="0" fontId="23" fillId="0" borderId="0" xfId="0" applyFont="1" applyBorder="1" applyAlignment="1">
      <alignment horizontal="center" vertical="top" wrapText="1"/>
    </xf>
    <xf numFmtId="0" fontId="23" fillId="0" borderId="15" xfId="0" applyFont="1" applyBorder="1" applyAlignment="1">
      <alignment horizontal="center" vertical="top" wrapText="1"/>
    </xf>
    <xf numFmtId="0" fontId="23" fillId="0" borderId="10" xfId="0" applyFont="1" applyBorder="1" applyAlignment="1">
      <alignment horizontal="center" vertical="top" wrapText="1"/>
    </xf>
    <xf numFmtId="0" fontId="23" fillId="0" borderId="11" xfId="0" applyFont="1" applyBorder="1" applyAlignment="1">
      <alignment horizontal="center" vertical="top" wrapText="1"/>
    </xf>
    <xf numFmtId="165" fontId="23" fillId="0" borderId="5" xfId="10" applyFont="1" applyBorder="1" applyAlignment="1">
      <alignment horizontal="center" vertical="center" wrapText="1"/>
    </xf>
    <xf numFmtId="165" fontId="23" fillId="0" borderId="33" xfId="10" applyFont="1" applyBorder="1" applyAlignment="1">
      <alignment horizontal="center" vertical="center" wrapText="1"/>
    </xf>
    <xf numFmtId="0" fontId="23" fillId="0" borderId="43" xfId="0" applyFont="1" applyBorder="1" applyAlignment="1">
      <alignment horizontal="center" vertical="top" wrapText="1"/>
    </xf>
    <xf numFmtId="0" fontId="23" fillId="0" borderId="44" xfId="0" applyFont="1" applyBorder="1" applyAlignment="1">
      <alignment horizontal="center" vertical="top" wrapText="1"/>
    </xf>
    <xf numFmtId="0" fontId="23" fillId="0" borderId="39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165" fontId="23" fillId="0" borderId="2" xfId="10" applyFont="1" applyBorder="1" applyAlignment="1">
      <alignment horizontal="center" vertical="top" wrapText="1"/>
    </xf>
    <xf numFmtId="165" fontId="23" fillId="0" borderId="4" xfId="10" applyFont="1" applyBorder="1" applyAlignment="1">
      <alignment horizontal="center" vertical="top" wrapText="1"/>
    </xf>
    <xf numFmtId="165" fontId="23" fillId="0" borderId="45" xfId="10" applyFont="1" applyBorder="1" applyAlignment="1">
      <alignment horizontal="center" vertical="top" wrapText="1"/>
    </xf>
    <xf numFmtId="0" fontId="23" fillId="0" borderId="2" xfId="0" applyFont="1" applyBorder="1" applyAlignment="1">
      <alignment horizontal="center" vertical="top" wrapText="1"/>
    </xf>
    <xf numFmtId="0" fontId="23" fillId="0" borderId="4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23" fillId="0" borderId="20" xfId="0" applyFont="1" applyBorder="1" applyAlignment="1">
      <alignment horizontal="left" vertical="top" wrapText="1"/>
    </xf>
    <xf numFmtId="0" fontId="23" fillId="0" borderId="1" xfId="0" applyFont="1" applyBorder="1" applyAlignment="1">
      <alignment horizontal="left" vertical="top" wrapText="1"/>
    </xf>
    <xf numFmtId="0" fontId="23" fillId="0" borderId="1" xfId="0" applyFont="1" applyBorder="1" applyAlignment="1">
      <alignment horizontal="center" vertical="top" wrapText="1"/>
    </xf>
    <xf numFmtId="165" fontId="23" fillId="0" borderId="1" xfId="10" applyFont="1" applyBorder="1" applyAlignment="1">
      <alignment horizontal="center" vertical="center" wrapText="1"/>
    </xf>
    <xf numFmtId="165" fontId="23" fillId="0" borderId="21" xfId="10" applyFont="1" applyBorder="1" applyAlignment="1">
      <alignment horizontal="center" vertical="center" wrapText="1"/>
    </xf>
    <xf numFmtId="0" fontId="23" fillId="0" borderId="1" xfId="0" applyFont="1" applyBorder="1" applyAlignment="1">
      <alignment horizontal="right" vertical="top" wrapText="1"/>
    </xf>
    <xf numFmtId="0" fontId="23" fillId="0" borderId="17" xfId="0" applyFont="1" applyBorder="1" applyAlignment="1">
      <alignment horizontal="center" vertical="top" wrapText="1"/>
    </xf>
    <xf numFmtId="0" fontId="23" fillId="0" borderId="18" xfId="0" applyFont="1" applyBorder="1" applyAlignment="1">
      <alignment horizontal="center" vertical="top" wrapText="1"/>
    </xf>
    <xf numFmtId="0" fontId="14" fillId="0" borderId="18" xfId="0" applyFont="1" applyBorder="1" applyAlignment="1">
      <alignment horizontal="center" vertical="center" wrapText="1"/>
    </xf>
    <xf numFmtId="0" fontId="4" fillId="0" borderId="18" xfId="0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0" fontId="5" fillId="0" borderId="12" xfId="0" applyFont="1" applyFill="1" applyBorder="1" applyAlignment="1">
      <alignment horizontal="center" vertical="top" wrapText="1"/>
    </xf>
    <xf numFmtId="0" fontId="14" fillId="0" borderId="6" xfId="0" applyFont="1" applyFill="1" applyBorder="1" applyAlignment="1">
      <alignment horizontal="center" vertical="top" wrapText="1"/>
    </xf>
    <xf numFmtId="0" fontId="14" fillId="0" borderId="7" xfId="0" applyFont="1" applyFill="1" applyBorder="1" applyAlignment="1">
      <alignment horizontal="center" vertical="top" wrapText="1"/>
    </xf>
    <xf numFmtId="0" fontId="14" fillId="0" borderId="8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14" fillId="0" borderId="17" xfId="0" applyFont="1" applyBorder="1" applyAlignment="1">
      <alignment horizontal="center" vertical="top" wrapText="1"/>
    </xf>
    <xf numFmtId="0" fontId="14" fillId="0" borderId="20" xfId="0" applyFont="1" applyBorder="1" applyAlignment="1">
      <alignment horizontal="center" vertical="top" wrapText="1"/>
    </xf>
    <xf numFmtId="0" fontId="14" fillId="0" borderId="18" xfId="0" applyFont="1" applyBorder="1" applyAlignment="1">
      <alignment horizontal="center" vertical="top" wrapText="1"/>
    </xf>
    <xf numFmtId="0" fontId="14" fillId="0" borderId="18" xfId="0" applyFont="1" applyFill="1" applyBorder="1" applyAlignment="1">
      <alignment horizontal="center" vertical="top" wrapText="1"/>
    </xf>
    <xf numFmtId="0" fontId="23" fillId="0" borderId="18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3" borderId="19" xfId="0" applyFont="1" applyFill="1" applyBorder="1" applyAlignment="1">
      <alignment horizontal="center" vertical="center" wrapText="1"/>
    </xf>
    <xf numFmtId="0" fontId="23" fillId="3" borderId="21" xfId="0" applyFont="1" applyFill="1" applyBorder="1" applyAlignment="1">
      <alignment horizontal="center" vertical="center" wrapText="1"/>
    </xf>
    <xf numFmtId="0" fontId="25" fillId="0" borderId="40" xfId="0" applyFont="1" applyBorder="1" applyAlignment="1">
      <alignment horizontal="left" vertical="top" wrapText="1"/>
    </xf>
    <xf numFmtId="0" fontId="25" fillId="0" borderId="3" xfId="0" applyFont="1" applyBorder="1" applyAlignment="1">
      <alignment horizontal="left" vertical="top" wrapText="1"/>
    </xf>
    <xf numFmtId="0" fontId="25" fillId="0" borderId="4" xfId="0" applyFont="1" applyBorder="1" applyAlignment="1">
      <alignment horizontal="left" vertical="top" wrapText="1"/>
    </xf>
    <xf numFmtId="0" fontId="14" fillId="0" borderId="5" xfId="0" applyFont="1" applyFill="1" applyBorder="1" applyAlignment="1">
      <alignment horizontal="center" vertical="top" wrapText="1"/>
    </xf>
    <xf numFmtId="0" fontId="14" fillId="0" borderId="12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center" vertical="top" wrapText="1"/>
    </xf>
    <xf numFmtId="0" fontId="14" fillId="0" borderId="4" xfId="0" applyFont="1" applyFill="1" applyBorder="1" applyAlignment="1">
      <alignment horizontal="center" vertical="top" wrapText="1"/>
    </xf>
    <xf numFmtId="0" fontId="14" fillId="0" borderId="3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top" wrapText="1"/>
    </xf>
    <xf numFmtId="0" fontId="25" fillId="0" borderId="1" xfId="0" applyFont="1" applyBorder="1" applyAlignment="1">
      <alignment horizontal="left" vertical="top" wrapText="1"/>
    </xf>
    <xf numFmtId="0" fontId="25" fillId="0" borderId="36" xfId="0" applyFont="1" applyBorder="1" applyAlignment="1">
      <alignment horizontal="center" vertical="top" wrapText="1"/>
    </xf>
    <xf numFmtId="0" fontId="25" fillId="0" borderId="37" xfId="0" applyFont="1" applyBorder="1" applyAlignment="1">
      <alignment horizontal="center" vertical="top" wrapText="1"/>
    </xf>
    <xf numFmtId="0" fontId="25" fillId="0" borderId="38" xfId="0" applyFont="1" applyBorder="1" applyAlignment="1">
      <alignment horizontal="center" vertical="top" wrapText="1"/>
    </xf>
    <xf numFmtId="0" fontId="25" fillId="0" borderId="39" xfId="0" applyFont="1" applyBorder="1" applyAlignment="1">
      <alignment horizontal="center" vertical="top" wrapText="1"/>
    </xf>
    <xf numFmtId="0" fontId="25" fillId="0" borderId="10" xfId="0" applyFont="1" applyBorder="1" applyAlignment="1">
      <alignment horizontal="center" vertical="top" wrapText="1"/>
    </xf>
    <xf numFmtId="0" fontId="25" fillId="0" borderId="11" xfId="0" applyFont="1" applyBorder="1" applyAlignment="1">
      <alignment horizontal="center" vertical="top" wrapText="1"/>
    </xf>
    <xf numFmtId="0" fontId="24" fillId="0" borderId="18" xfId="0" applyFont="1" applyBorder="1" applyAlignment="1">
      <alignment horizontal="center" vertical="top" wrapText="1"/>
    </xf>
    <xf numFmtId="0" fontId="24" fillId="0" borderId="19" xfId="0" applyFont="1" applyBorder="1" applyAlignment="1">
      <alignment horizontal="center" vertical="top" wrapText="1"/>
    </xf>
    <xf numFmtId="0" fontId="24" fillId="0" borderId="2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right" vertical="top" wrapText="1"/>
    </xf>
    <xf numFmtId="0" fontId="25" fillId="0" borderId="4" xfId="0" applyFont="1" applyFill="1" applyBorder="1" applyAlignment="1">
      <alignment horizontal="right" vertical="top" wrapText="1"/>
    </xf>
    <xf numFmtId="0" fontId="25" fillId="0" borderId="2" xfId="0" applyFont="1" applyFill="1" applyBorder="1" applyAlignment="1">
      <alignment horizontal="left" vertical="top" wrapText="1"/>
    </xf>
    <xf numFmtId="0" fontId="25" fillId="0" borderId="4" xfId="0" applyFont="1" applyFill="1" applyBorder="1" applyAlignment="1">
      <alignment horizontal="left" vertical="top" wrapText="1"/>
    </xf>
    <xf numFmtId="0" fontId="24" fillId="0" borderId="2" xfId="0" applyFont="1" applyFill="1" applyBorder="1" applyAlignment="1">
      <alignment horizontal="center" vertical="top" wrapText="1"/>
    </xf>
    <xf numFmtId="0" fontId="24" fillId="0" borderId="4" xfId="0" applyFont="1" applyFill="1" applyBorder="1" applyAlignment="1">
      <alignment horizontal="center" vertical="top" wrapText="1"/>
    </xf>
    <xf numFmtId="0" fontId="24" fillId="0" borderId="2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28" fillId="0" borderId="4" xfId="0" applyFont="1" applyFill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 wrapText="1"/>
    </xf>
    <xf numFmtId="0" fontId="26" fillId="0" borderId="21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top" wrapText="1"/>
    </xf>
    <xf numFmtId="0" fontId="14" fillId="0" borderId="34" xfId="0" applyFont="1" applyBorder="1" applyAlignment="1">
      <alignment horizontal="center" vertical="top" wrapText="1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22" fillId="0" borderId="20" xfId="0" applyFont="1" applyBorder="1" applyAlignment="1">
      <alignment horizontal="right" vertical="top" wrapText="1"/>
    </xf>
    <xf numFmtId="0" fontId="22" fillId="0" borderId="1" xfId="0" applyFont="1" applyBorder="1" applyAlignment="1">
      <alignment horizontal="right" vertical="top" wrapText="1"/>
    </xf>
    <xf numFmtId="0" fontId="22" fillId="0" borderId="22" xfId="0" applyFont="1" applyBorder="1" applyAlignment="1">
      <alignment horizontal="right" vertical="top" wrapText="1"/>
    </xf>
    <xf numFmtId="0" fontId="22" fillId="0" borderId="23" xfId="0" applyFont="1" applyBorder="1" applyAlignment="1">
      <alignment horizontal="right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top" wrapText="1"/>
    </xf>
    <xf numFmtId="0" fontId="8" fillId="0" borderId="35" xfId="0" applyFont="1" applyBorder="1" applyAlignment="1">
      <alignment horizontal="center" vertical="top" wrapText="1"/>
    </xf>
    <xf numFmtId="0" fontId="14" fillId="0" borderId="17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top"/>
    </xf>
    <xf numFmtId="0" fontId="14" fillId="0" borderId="19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top" wrapText="1"/>
    </xf>
    <xf numFmtId="0" fontId="14" fillId="0" borderId="26" xfId="0" applyFont="1" applyBorder="1" applyAlignment="1"/>
    <xf numFmtId="0" fontId="14" fillId="0" borderId="32" xfId="0" applyFont="1" applyBorder="1" applyAlignment="1"/>
    <xf numFmtId="0" fontId="14" fillId="0" borderId="34" xfId="0" applyFont="1" applyBorder="1" applyAlignment="1"/>
    <xf numFmtId="0" fontId="24" fillId="0" borderId="27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4" fillId="0" borderId="28" xfId="0" applyFont="1" applyBorder="1" applyAlignment="1">
      <alignment horizontal="center" vertical="center" wrapText="1"/>
    </xf>
    <xf numFmtId="0" fontId="24" fillId="0" borderId="29" xfId="0" applyFont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24" fillId="0" borderId="31" xfId="0" applyFont="1" applyBorder="1" applyAlignment="1">
      <alignment wrapText="1"/>
    </xf>
    <xf numFmtId="0" fontId="14" fillId="0" borderId="5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top"/>
    </xf>
    <xf numFmtId="0" fontId="22" fillId="0" borderId="1" xfId="0" applyFont="1" applyBorder="1" applyAlignment="1">
      <alignment horizontal="center" vertical="top"/>
    </xf>
    <xf numFmtId="166" fontId="22" fillId="0" borderId="1" xfId="10" applyNumberFormat="1" applyFont="1" applyBorder="1" applyAlignment="1">
      <alignment horizontal="center" vertical="center"/>
    </xf>
    <xf numFmtId="166" fontId="22" fillId="0" borderId="21" xfId="10" applyNumberFormat="1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top"/>
    </xf>
    <xf numFmtId="0" fontId="22" fillId="0" borderId="23" xfId="0" applyFont="1" applyBorder="1" applyAlignment="1">
      <alignment horizontal="center" vertical="top"/>
    </xf>
    <xf numFmtId="166" fontId="3" fillId="0" borderId="23" xfId="10" applyNumberFormat="1" applyFont="1" applyBorder="1" applyAlignment="1">
      <alignment horizontal="center" vertical="center"/>
    </xf>
    <xf numFmtId="166" fontId="3" fillId="0" borderId="24" xfId="10" applyNumberFormat="1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166" fontId="20" fillId="2" borderId="25" xfId="10" applyNumberFormat="1" applyFont="1" applyFill="1" applyBorder="1" applyAlignment="1">
      <alignment horizontal="left" vertical="center" wrapText="1"/>
    </xf>
    <xf numFmtId="166" fontId="20" fillId="2" borderId="16" xfId="10" applyNumberFormat="1" applyFont="1" applyFill="1" applyBorder="1" applyAlignment="1">
      <alignment horizontal="left" vertical="center" wrapText="1"/>
    </xf>
    <xf numFmtId="166" fontId="3" fillId="0" borderId="1" xfId="10" applyNumberFormat="1" applyFont="1" applyBorder="1" applyAlignment="1">
      <alignment horizontal="center" vertical="center"/>
    </xf>
    <xf numFmtId="166" fontId="3" fillId="0" borderId="21" xfId="10" applyNumberFormat="1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top"/>
    </xf>
    <xf numFmtId="166" fontId="14" fillId="0" borderId="1" xfId="10" applyNumberFormat="1" applyFont="1" applyBorder="1" applyAlignment="1">
      <alignment horizontal="center" vertical="center"/>
    </xf>
    <xf numFmtId="166" fontId="14" fillId="0" borderId="21" xfId="10" applyNumberFormat="1" applyFont="1" applyBorder="1" applyAlignment="1">
      <alignment horizontal="center" vertical="center"/>
    </xf>
    <xf numFmtId="166" fontId="35" fillId="0" borderId="1" xfId="10" applyNumberFormat="1" applyFont="1" applyBorder="1" applyAlignment="1">
      <alignment horizontal="center" vertical="center"/>
    </xf>
    <xf numFmtId="166" fontId="35" fillId="0" borderId="21" xfId="10" applyNumberFormat="1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 wrapText="1"/>
    </xf>
    <xf numFmtId="0" fontId="4" fillId="0" borderId="17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top" wrapText="1"/>
    </xf>
    <xf numFmtId="166" fontId="21" fillId="0" borderId="1" xfId="10" applyNumberFormat="1" applyFont="1" applyBorder="1" applyAlignment="1">
      <alignment horizontal="center" vertical="center"/>
    </xf>
    <xf numFmtId="166" fontId="21" fillId="0" borderId="21" xfId="10" applyNumberFormat="1" applyFont="1" applyBorder="1" applyAlignment="1">
      <alignment horizontal="center" vertical="center"/>
    </xf>
  </cellXfs>
  <cellStyles count="12">
    <cellStyle name="Normal" xfId="2"/>
    <cellStyle name="Денежный 2" xfId="8"/>
    <cellStyle name="Обычный" xfId="0" builtinId="0"/>
    <cellStyle name="Обычный 2" xfId="3"/>
    <cellStyle name="Обычный 3" xfId="4"/>
    <cellStyle name="Обычный 3 2" xfId="7"/>
    <cellStyle name="Обычный 4" xfId="6"/>
    <cellStyle name="Обычный 5" xfId="1"/>
    <cellStyle name="Обычный 6" xfId="11"/>
    <cellStyle name="Процентный" xfId="5" builtinId="5"/>
    <cellStyle name="Процентный 2" xfId="9"/>
    <cellStyle name="Финансовый 2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lga\SharedDocs\WINDOWS\&#1056;&#1072;&#1073;&#1086;&#1095;&#1080;&#1081;%20&#1089;&#1090;&#1086;&#1083;\&#1054;&#1073;&#1083;&#1072;&#1089;&#1090;&#1085;&#1099;&#1077;%20&#1091;&#1095;&#1088;&#1077;&#1078;&#1076;&#1077;&#1085;&#1080;&#1103;\&#1041;&#1083;&#1072;&#1085;&#1082;\&#1052;&#1086;&#1085;&#1080;&#1090;&#1086;&#1088;&#1080;&#1085;&#1075;%20&#1088;&#1077;&#1089;&#1091;&#1088;&#1089;&#1086;&#1074;%20&#1051;&#1055;&#1059;\&#1082;&#1082;\&#1052;&#1086;&#1085;&#1080;&#1090;&#108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lga\SharedDocs\&#1052;&#1086;&#1080;%20&#1076;&#1086;&#1082;&#1091;&#1084;&#1077;&#1085;&#1090;&#1099;\&#1052;&#1086;&#1085;&#1080;&#1090;&#1086;&#1088;&#1080;&#1085;&#1075;%20&#1088;&#1077;&#1089;&#1091;&#1088;&#1089;&#1086;&#1074;%20&#1051;&#1055;&#1059;\&#1054;&#1090;&#1095;&#1077;&#1090;%20&#1079;&#1072;%209%20&#1084;&#1077;&#1089;\&#1056;&#1099;&#1073;&#1080;&#1085;&#1089;&#1082;\M8_32001%20&#1052;&#1057;&#1063;%20&#1040;&#1054;%20%20&#1056;&#1099;&#1073;&#1080;&#1085;&#1089;&#1082;&#1080;&#1077;%20&#1052;&#1086;&#1090;&#1086;&#1088;&#1099;%20,%20&#1075;.%20&#1056;&#1099;&#1073;&#1080;&#1085;&#1089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zf-srv01\NetDocs\Users\korshunovalg\AppData\Local\Microsoft\Windows\Temporary%20Internet%20Files\Content.Outlook\0Y7B6JC1\&#1095;&#1072;&#1089;&#1090;&#1100;%20&#1101;&#1092;&#1092;&#1077;&#1082;&#1090;&#1080;&#1074;&#1085;&#1086;&#1089;&#1090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е сведения"/>
      <sheetName val="Заказ"/>
    </sheetNames>
    <sheetDataSet>
      <sheetData sheetId="0">
        <row r="23">
          <cell r="H23" t="str">
            <v>Кредитная карта 1</v>
          </cell>
        </row>
        <row r="24">
          <cell r="H24" t="str">
            <v>Кредитная карта 2</v>
          </cell>
        </row>
        <row r="25">
          <cell r="H25" t="str">
            <v>Кредитная карта 3</v>
          </cell>
        </row>
      </sheetData>
      <sheetData sheetId="1">
        <row r="39">
          <cell r="E39">
            <v>1</v>
          </cell>
        </row>
        <row r="40">
          <cell r="E40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казатели ИКФ"/>
    </sheetNames>
    <sheetDataSet>
      <sheetData sheetId="0">
        <row r="15">
          <cell r="F15" t="str">
            <v/>
          </cell>
          <cell r="H15" t="str">
            <v/>
          </cell>
          <cell r="J15" t="str">
            <v/>
          </cell>
          <cell r="M15" t="str">
            <v/>
          </cell>
          <cell r="O15" t="str">
            <v/>
          </cell>
          <cell r="Q15" t="str">
            <v/>
          </cell>
          <cell r="S15" t="str">
            <v/>
          </cell>
          <cell r="U15" t="str">
            <v/>
          </cell>
        </row>
        <row r="16">
          <cell r="B16">
            <v>278.5</v>
          </cell>
          <cell r="C16">
            <v>17</v>
          </cell>
          <cell r="D16">
            <v>1539</v>
          </cell>
          <cell r="F16">
            <v>0</v>
          </cell>
          <cell r="H16">
            <v>0</v>
          </cell>
          <cell r="I16">
            <v>149</v>
          </cell>
          <cell r="J16">
            <v>9.6816114359974002</v>
          </cell>
          <cell r="K16">
            <v>1379</v>
          </cell>
          <cell r="L16">
            <v>160</v>
          </cell>
          <cell r="M16">
            <v>10.396361273554255</v>
          </cell>
          <cell r="N16">
            <v>91</v>
          </cell>
          <cell r="O16">
            <v>5.912930474333983</v>
          </cell>
          <cell r="P16">
            <v>583</v>
          </cell>
          <cell r="Q16">
            <v>37.881741390513319</v>
          </cell>
          <cell r="R16">
            <v>865</v>
          </cell>
          <cell r="S16">
            <v>56.205328135152698</v>
          </cell>
          <cell r="U16">
            <v>0</v>
          </cell>
        </row>
        <row r="17">
          <cell r="F17" t="str">
            <v/>
          </cell>
          <cell r="H17" t="str">
            <v/>
          </cell>
          <cell r="J17" t="str">
            <v/>
          </cell>
          <cell r="M17" t="str">
            <v/>
          </cell>
          <cell r="O17" t="str">
            <v/>
          </cell>
          <cell r="Q17" t="str">
            <v/>
          </cell>
          <cell r="S17" t="str">
            <v/>
          </cell>
          <cell r="U17" t="str">
            <v/>
          </cell>
        </row>
        <row r="18">
          <cell r="F18" t="str">
            <v/>
          </cell>
          <cell r="H18" t="str">
            <v/>
          </cell>
          <cell r="J18" t="str">
            <v/>
          </cell>
          <cell r="M18" t="str">
            <v/>
          </cell>
          <cell r="O18" t="str">
            <v/>
          </cell>
          <cell r="Q18" t="str">
            <v/>
          </cell>
          <cell r="S18" t="str">
            <v/>
          </cell>
          <cell r="U18" t="str">
            <v/>
          </cell>
        </row>
        <row r="20">
          <cell r="F20" t="str">
            <v/>
          </cell>
          <cell r="H20" t="str">
            <v/>
          </cell>
          <cell r="J20" t="str">
            <v/>
          </cell>
          <cell r="M20" t="str">
            <v/>
          </cell>
          <cell r="O20" t="str">
            <v/>
          </cell>
          <cell r="Q20" t="str">
            <v/>
          </cell>
          <cell r="S20" t="str">
            <v/>
          </cell>
          <cell r="U20" t="str">
            <v/>
          </cell>
        </row>
        <row r="21">
          <cell r="F21" t="str">
            <v/>
          </cell>
          <cell r="H21" t="str">
            <v/>
          </cell>
          <cell r="J21" t="str">
            <v/>
          </cell>
          <cell r="M21" t="str">
            <v/>
          </cell>
          <cell r="O21" t="str">
            <v/>
          </cell>
          <cell r="Q21" t="str">
            <v/>
          </cell>
          <cell r="S21" t="str">
            <v/>
          </cell>
          <cell r="U21" t="str">
            <v/>
          </cell>
        </row>
        <row r="23">
          <cell r="F23" t="str">
            <v/>
          </cell>
          <cell r="H23" t="str">
            <v/>
          </cell>
          <cell r="J23" t="str">
            <v/>
          </cell>
          <cell r="M23" t="str">
            <v/>
          </cell>
          <cell r="O23" t="str">
            <v/>
          </cell>
          <cell r="Q23" t="str">
            <v/>
          </cell>
          <cell r="S23" t="str">
            <v/>
          </cell>
          <cell r="U23" t="str">
            <v/>
          </cell>
        </row>
        <row r="24">
          <cell r="F24" t="str">
            <v/>
          </cell>
          <cell r="H24" t="str">
            <v/>
          </cell>
          <cell r="J24" t="str">
            <v/>
          </cell>
          <cell r="M24" t="str">
            <v/>
          </cell>
          <cell r="O24" t="str">
            <v/>
          </cell>
          <cell r="Q24" t="str">
            <v/>
          </cell>
          <cell r="S24" t="str">
            <v/>
          </cell>
          <cell r="U24" t="str">
            <v/>
          </cell>
        </row>
        <row r="26">
          <cell r="F26" t="str">
            <v/>
          </cell>
          <cell r="H26" t="str">
            <v/>
          </cell>
          <cell r="J26" t="str">
            <v/>
          </cell>
          <cell r="M26" t="str">
            <v/>
          </cell>
          <cell r="O26" t="str">
            <v/>
          </cell>
          <cell r="Q26" t="str">
            <v/>
          </cell>
          <cell r="S26" t="str">
            <v/>
          </cell>
          <cell r="U26" t="str">
            <v/>
          </cell>
        </row>
        <row r="27">
          <cell r="F27" t="str">
            <v/>
          </cell>
          <cell r="H27" t="str">
            <v/>
          </cell>
          <cell r="J27" t="str">
            <v/>
          </cell>
          <cell r="M27" t="str">
            <v/>
          </cell>
          <cell r="O27" t="str">
            <v/>
          </cell>
          <cell r="Q27" t="str">
            <v/>
          </cell>
          <cell r="S27" t="str">
            <v/>
          </cell>
          <cell r="U27" t="str">
            <v/>
          </cell>
        </row>
        <row r="40">
          <cell r="B40">
            <v>320.60000000000002</v>
          </cell>
          <cell r="C40">
            <v>13.7</v>
          </cell>
        </row>
        <row r="41">
          <cell r="B41">
            <v>320.60000000000002</v>
          </cell>
          <cell r="C41">
            <v>13.7</v>
          </cell>
        </row>
        <row r="77">
          <cell r="B77">
            <v>280.89999999999998</v>
          </cell>
          <cell r="C77">
            <v>18.2</v>
          </cell>
        </row>
        <row r="78">
          <cell r="B78">
            <v>280.89999999999998</v>
          </cell>
          <cell r="C78">
            <v>18.2</v>
          </cell>
        </row>
        <row r="81">
          <cell r="F81" t="str">
            <v/>
          </cell>
          <cell r="H81" t="str">
            <v/>
          </cell>
          <cell r="J81" t="str">
            <v/>
          </cell>
          <cell r="M81" t="str">
            <v/>
          </cell>
          <cell r="O81" t="str">
            <v/>
          </cell>
          <cell r="Q81" t="str">
            <v/>
          </cell>
          <cell r="S81" t="str">
            <v/>
          </cell>
          <cell r="U81" t="str">
            <v/>
          </cell>
        </row>
        <row r="82">
          <cell r="F82" t="str">
            <v/>
          </cell>
          <cell r="H82" t="str">
            <v/>
          </cell>
          <cell r="J82" t="str">
            <v/>
          </cell>
          <cell r="M82" t="str">
            <v/>
          </cell>
          <cell r="O82" t="str">
            <v/>
          </cell>
          <cell r="Q82" t="str">
            <v/>
          </cell>
          <cell r="S82" t="str">
            <v/>
          </cell>
          <cell r="U82" t="str">
            <v/>
          </cell>
        </row>
        <row r="83">
          <cell r="F83" t="str">
            <v/>
          </cell>
          <cell r="H83" t="str">
            <v/>
          </cell>
          <cell r="J83" t="str">
            <v/>
          </cell>
          <cell r="M83" t="str">
            <v/>
          </cell>
          <cell r="O83" t="str">
            <v/>
          </cell>
          <cell r="Q83" t="str">
            <v/>
          </cell>
          <cell r="S83" t="str">
            <v/>
          </cell>
          <cell r="U83" t="str">
            <v/>
          </cell>
        </row>
        <row r="84">
          <cell r="F84" t="str">
            <v/>
          </cell>
          <cell r="H84" t="str">
            <v/>
          </cell>
          <cell r="J84" t="str">
            <v/>
          </cell>
          <cell r="M84" t="str">
            <v/>
          </cell>
          <cell r="O84" t="str">
            <v/>
          </cell>
          <cell r="Q84" t="str">
            <v/>
          </cell>
          <cell r="S84" t="str">
            <v/>
          </cell>
          <cell r="U84" t="str">
            <v/>
          </cell>
        </row>
        <row r="86">
          <cell r="F86" t="str">
            <v/>
          </cell>
          <cell r="H86" t="str">
            <v/>
          </cell>
          <cell r="J86" t="str">
            <v/>
          </cell>
          <cell r="M86" t="str">
            <v/>
          </cell>
          <cell r="O86" t="str">
            <v/>
          </cell>
          <cell r="Q86" t="str">
            <v/>
          </cell>
          <cell r="S86" t="str">
            <v/>
          </cell>
          <cell r="U86" t="str">
            <v/>
          </cell>
        </row>
        <row r="87">
          <cell r="F87" t="str">
            <v/>
          </cell>
          <cell r="H87" t="str">
            <v/>
          </cell>
          <cell r="J87" t="str">
            <v/>
          </cell>
          <cell r="M87" t="str">
            <v/>
          </cell>
          <cell r="O87" t="str">
            <v/>
          </cell>
          <cell r="Q87" t="str">
            <v/>
          </cell>
          <cell r="S87" t="str">
            <v/>
          </cell>
          <cell r="U87" t="str">
            <v/>
          </cell>
        </row>
        <row r="89">
          <cell r="F89" t="str">
            <v/>
          </cell>
          <cell r="H89" t="str">
            <v/>
          </cell>
          <cell r="J89" t="str">
            <v/>
          </cell>
          <cell r="M89" t="str">
            <v/>
          </cell>
          <cell r="O89" t="str">
            <v/>
          </cell>
          <cell r="Q89" t="str">
            <v/>
          </cell>
          <cell r="S89" t="str">
            <v/>
          </cell>
          <cell r="U89" t="str">
            <v/>
          </cell>
        </row>
        <row r="90">
          <cell r="F90" t="str">
            <v/>
          </cell>
          <cell r="H90" t="str">
            <v/>
          </cell>
          <cell r="J90" t="str">
            <v/>
          </cell>
          <cell r="M90" t="str">
            <v/>
          </cell>
          <cell r="O90" t="str">
            <v/>
          </cell>
          <cell r="Q90" t="str">
            <v/>
          </cell>
          <cell r="S90" t="str">
            <v/>
          </cell>
          <cell r="U90" t="str">
            <v/>
          </cell>
        </row>
        <row r="92">
          <cell r="F92" t="str">
            <v/>
          </cell>
          <cell r="H92" t="str">
            <v/>
          </cell>
          <cell r="J92" t="str">
            <v/>
          </cell>
          <cell r="M92" t="str">
            <v/>
          </cell>
          <cell r="O92" t="str">
            <v/>
          </cell>
          <cell r="Q92" t="str">
            <v/>
          </cell>
          <cell r="S92" t="str">
            <v/>
          </cell>
          <cell r="U92" t="str">
            <v/>
          </cell>
        </row>
        <row r="93">
          <cell r="F93" t="str">
            <v/>
          </cell>
          <cell r="H93" t="str">
            <v/>
          </cell>
          <cell r="J93" t="str">
            <v/>
          </cell>
          <cell r="M93" t="str">
            <v/>
          </cell>
          <cell r="O93" t="str">
            <v/>
          </cell>
          <cell r="Q93" t="str">
            <v/>
          </cell>
          <cell r="S93" t="str">
            <v/>
          </cell>
          <cell r="U93" t="str">
            <v/>
          </cell>
        </row>
        <row r="94">
          <cell r="F94" t="str">
            <v/>
          </cell>
          <cell r="H94" t="str">
            <v/>
          </cell>
          <cell r="J94" t="str">
            <v/>
          </cell>
          <cell r="M94" t="str">
            <v/>
          </cell>
          <cell r="O94" t="str">
            <v/>
          </cell>
          <cell r="Q94" t="str">
            <v/>
          </cell>
          <cell r="S94" t="str">
            <v/>
          </cell>
          <cell r="U94" t="str">
            <v/>
          </cell>
        </row>
        <row r="95">
          <cell r="F95" t="str">
            <v/>
          </cell>
          <cell r="H95" t="str">
            <v/>
          </cell>
          <cell r="J95" t="str">
            <v/>
          </cell>
          <cell r="M95" t="str">
            <v/>
          </cell>
          <cell r="O95" t="str">
            <v/>
          </cell>
          <cell r="Q95" t="str">
            <v/>
          </cell>
          <cell r="S95" t="str">
            <v/>
          </cell>
          <cell r="U95" t="str">
            <v/>
          </cell>
        </row>
        <row r="96">
          <cell r="F96" t="str">
            <v/>
          </cell>
          <cell r="H96" t="str">
            <v/>
          </cell>
          <cell r="J96" t="str">
            <v/>
          </cell>
          <cell r="M96" t="str">
            <v/>
          </cell>
          <cell r="O96" t="str">
            <v/>
          </cell>
          <cell r="Q96" t="str">
            <v/>
          </cell>
          <cell r="S96" t="str">
            <v/>
          </cell>
          <cell r="U96" t="str">
            <v/>
          </cell>
        </row>
        <row r="97">
          <cell r="F97" t="str">
            <v/>
          </cell>
          <cell r="H97" t="str">
            <v/>
          </cell>
          <cell r="J97" t="str">
            <v/>
          </cell>
          <cell r="M97" t="str">
            <v/>
          </cell>
          <cell r="O97" t="str">
            <v/>
          </cell>
          <cell r="Q97" t="str">
            <v/>
          </cell>
          <cell r="S97" t="str">
            <v/>
          </cell>
          <cell r="U97" t="str">
            <v/>
          </cell>
        </row>
        <row r="98">
          <cell r="F98" t="str">
            <v/>
          </cell>
          <cell r="H98" t="str">
            <v/>
          </cell>
          <cell r="J98" t="str">
            <v/>
          </cell>
          <cell r="M98" t="str">
            <v/>
          </cell>
          <cell r="O98" t="str">
            <v/>
          </cell>
          <cell r="Q98" t="str">
            <v/>
          </cell>
          <cell r="S98" t="str">
            <v/>
          </cell>
          <cell r="U98" t="str">
            <v/>
          </cell>
        </row>
        <row r="99">
          <cell r="F99" t="str">
            <v/>
          </cell>
          <cell r="H99" t="str">
            <v/>
          </cell>
          <cell r="J99" t="str">
            <v/>
          </cell>
          <cell r="M99" t="str">
            <v/>
          </cell>
          <cell r="O99" t="str">
            <v/>
          </cell>
          <cell r="Q99" t="str">
            <v/>
          </cell>
          <cell r="S99" t="str">
            <v/>
          </cell>
          <cell r="U99" t="str">
            <v/>
          </cell>
        </row>
        <row r="101">
          <cell r="F101" t="str">
            <v/>
          </cell>
          <cell r="H101" t="str">
            <v/>
          </cell>
          <cell r="J101" t="str">
            <v/>
          </cell>
          <cell r="M101" t="str">
            <v/>
          </cell>
          <cell r="O101" t="str">
            <v/>
          </cell>
          <cell r="Q101" t="str">
            <v/>
          </cell>
          <cell r="S101" t="str">
            <v/>
          </cell>
          <cell r="U101" t="str">
            <v/>
          </cell>
        </row>
        <row r="102">
          <cell r="F102" t="str">
            <v/>
          </cell>
          <cell r="H102" t="str">
            <v/>
          </cell>
          <cell r="J102" t="str">
            <v/>
          </cell>
          <cell r="M102" t="str">
            <v/>
          </cell>
          <cell r="O102" t="str">
            <v/>
          </cell>
          <cell r="Q102" t="str">
            <v/>
          </cell>
          <cell r="S102" t="str">
            <v/>
          </cell>
          <cell r="U102" t="str">
            <v/>
          </cell>
        </row>
        <row r="103">
          <cell r="B103">
            <v>201.4</v>
          </cell>
          <cell r="C103">
            <v>20.6</v>
          </cell>
        </row>
        <row r="104">
          <cell r="B104">
            <v>201.4</v>
          </cell>
          <cell r="C104">
            <v>20.6</v>
          </cell>
          <cell r="D104">
            <v>242</v>
          </cell>
          <cell r="F104">
            <v>0</v>
          </cell>
          <cell r="H104">
            <v>0</v>
          </cell>
          <cell r="I104">
            <v>48</v>
          </cell>
          <cell r="J104">
            <v>19.834710743801654</v>
          </cell>
          <cell r="K104">
            <v>235</v>
          </cell>
          <cell r="L104">
            <v>7</v>
          </cell>
          <cell r="M104">
            <v>2.8925619834710745</v>
          </cell>
          <cell r="N104">
            <v>8</v>
          </cell>
          <cell r="O104">
            <v>3.3057851239669422</v>
          </cell>
          <cell r="P104">
            <v>63</v>
          </cell>
          <cell r="Q104">
            <v>26.033057851239672</v>
          </cell>
          <cell r="R104">
            <v>171</v>
          </cell>
          <cell r="S104">
            <v>70.661157024793383</v>
          </cell>
          <cell r="U104">
            <v>0</v>
          </cell>
        </row>
        <row r="105">
          <cell r="F105" t="str">
            <v/>
          </cell>
          <cell r="H105" t="str">
            <v/>
          </cell>
          <cell r="J105" t="str">
            <v/>
          </cell>
          <cell r="M105" t="str">
            <v/>
          </cell>
          <cell r="O105" t="str">
            <v/>
          </cell>
          <cell r="Q105" t="str">
            <v/>
          </cell>
          <cell r="S105" t="str">
            <v/>
          </cell>
          <cell r="U105" t="str">
            <v/>
          </cell>
        </row>
        <row r="107">
          <cell r="F107" t="str">
            <v/>
          </cell>
          <cell r="H107" t="str">
            <v/>
          </cell>
          <cell r="J107" t="str">
            <v/>
          </cell>
          <cell r="M107" t="str">
            <v/>
          </cell>
          <cell r="O107" t="str">
            <v/>
          </cell>
          <cell r="Q107" t="str">
            <v/>
          </cell>
          <cell r="S107" t="str">
            <v/>
          </cell>
          <cell r="U107" t="str">
            <v/>
          </cell>
        </row>
        <row r="108">
          <cell r="F108" t="str">
            <v/>
          </cell>
          <cell r="H108" t="str">
            <v/>
          </cell>
          <cell r="J108" t="str">
            <v/>
          </cell>
          <cell r="M108" t="str">
            <v/>
          </cell>
          <cell r="O108" t="str">
            <v/>
          </cell>
          <cell r="Q108" t="str">
            <v/>
          </cell>
          <cell r="S108" t="str">
            <v/>
          </cell>
          <cell r="U108" t="str">
            <v/>
          </cell>
        </row>
        <row r="109">
          <cell r="F109" t="str">
            <v/>
          </cell>
          <cell r="H109" t="str">
            <v/>
          </cell>
          <cell r="J109" t="str">
            <v/>
          </cell>
          <cell r="M109" t="str">
            <v/>
          </cell>
          <cell r="O109" t="str">
            <v/>
          </cell>
          <cell r="Q109" t="str">
            <v/>
          </cell>
          <cell r="S109" t="str">
            <v/>
          </cell>
          <cell r="U109" t="str">
            <v/>
          </cell>
        </row>
        <row r="110">
          <cell r="F110" t="str">
            <v/>
          </cell>
          <cell r="H110" t="str">
            <v/>
          </cell>
          <cell r="J110" t="str">
            <v/>
          </cell>
          <cell r="M110" t="str">
            <v/>
          </cell>
          <cell r="O110" t="str">
            <v/>
          </cell>
          <cell r="Q110" t="str">
            <v/>
          </cell>
          <cell r="S110" t="str">
            <v/>
          </cell>
          <cell r="U110" t="str">
            <v/>
          </cell>
        </row>
        <row r="111">
          <cell r="F111" t="str">
            <v/>
          </cell>
          <cell r="H111" t="str">
            <v/>
          </cell>
          <cell r="J111" t="str">
            <v/>
          </cell>
          <cell r="M111" t="str">
            <v/>
          </cell>
          <cell r="O111" t="str">
            <v/>
          </cell>
          <cell r="Q111" t="str">
            <v/>
          </cell>
          <cell r="S111" t="str">
            <v/>
          </cell>
          <cell r="U111" t="str">
            <v/>
          </cell>
        </row>
        <row r="112">
          <cell r="F112" t="str">
            <v/>
          </cell>
          <cell r="H112" t="str">
            <v/>
          </cell>
          <cell r="J112" t="str">
            <v/>
          </cell>
          <cell r="M112" t="str">
            <v/>
          </cell>
          <cell r="O112" t="str">
            <v/>
          </cell>
          <cell r="Q112" t="str">
            <v/>
          </cell>
          <cell r="S112" t="str">
            <v/>
          </cell>
          <cell r="U112" t="str">
            <v/>
          </cell>
        </row>
        <row r="113">
          <cell r="F113" t="str">
            <v/>
          </cell>
          <cell r="H113" t="str">
            <v/>
          </cell>
          <cell r="J113" t="str">
            <v/>
          </cell>
          <cell r="M113" t="str">
            <v/>
          </cell>
          <cell r="O113" t="str">
            <v/>
          </cell>
          <cell r="Q113" t="str">
            <v/>
          </cell>
          <cell r="S113" t="str">
            <v/>
          </cell>
          <cell r="U113" t="str">
            <v/>
          </cell>
        </row>
        <row r="115">
          <cell r="F115" t="str">
            <v/>
          </cell>
          <cell r="H115" t="str">
            <v/>
          </cell>
          <cell r="J115" t="str">
            <v/>
          </cell>
          <cell r="M115" t="str">
            <v/>
          </cell>
          <cell r="O115" t="str">
            <v/>
          </cell>
          <cell r="Q115" t="str">
            <v/>
          </cell>
          <cell r="S115" t="str">
            <v/>
          </cell>
          <cell r="U115" t="str">
            <v/>
          </cell>
        </row>
        <row r="116">
          <cell r="F116" t="str">
            <v/>
          </cell>
          <cell r="H116" t="str">
            <v/>
          </cell>
          <cell r="J116" t="str">
            <v/>
          </cell>
          <cell r="M116" t="str">
            <v/>
          </cell>
          <cell r="O116" t="str">
            <v/>
          </cell>
          <cell r="Q116" t="str">
            <v/>
          </cell>
          <cell r="S116" t="str">
            <v/>
          </cell>
          <cell r="U116" t="str">
            <v/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дел VI-VII"/>
      <sheetName val="Раздел VII(2.1)"/>
      <sheetName val="Раздел VI_VII"/>
    </sheet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U236"/>
  <sheetViews>
    <sheetView tabSelected="1" zoomScale="69" zoomScaleNormal="69" workbookViewId="0">
      <selection activeCell="O191" sqref="O191"/>
    </sheetView>
  </sheetViews>
  <sheetFormatPr defaultRowHeight="12.75" x14ac:dyDescent="0.2"/>
  <cols>
    <col min="1" max="1" width="32.28515625" customWidth="1"/>
    <col min="2" max="2" width="14.7109375" customWidth="1"/>
    <col min="3" max="3" width="15.140625" customWidth="1"/>
    <col min="4" max="4" width="16.7109375" customWidth="1"/>
    <col min="5" max="5" width="15.7109375" customWidth="1"/>
    <col min="6" max="6" width="17" customWidth="1"/>
    <col min="7" max="7" width="19.42578125" customWidth="1"/>
    <col min="8" max="8" width="16.42578125" customWidth="1"/>
    <col min="9" max="9" width="18" customWidth="1"/>
    <col min="10" max="10" width="17" customWidth="1"/>
    <col min="11" max="11" width="18.5703125" customWidth="1"/>
    <col min="12" max="12" width="17.42578125" customWidth="1"/>
    <col min="13" max="13" width="15" customWidth="1"/>
    <col min="14" max="14" width="15.28515625" customWidth="1"/>
    <col min="15" max="15" width="7" style="2" customWidth="1"/>
    <col min="16" max="17" width="7" customWidth="1"/>
    <col min="18" max="18" width="10.140625" customWidth="1"/>
    <col min="19" max="19" width="9.85546875" customWidth="1"/>
    <col min="20" max="20" width="9.7109375" customWidth="1"/>
    <col min="21" max="21" width="12.42578125" customWidth="1"/>
    <col min="23" max="27" width="3.28515625" customWidth="1"/>
    <col min="29" max="34" width="2" customWidth="1"/>
    <col min="35" max="39" width="3.140625" customWidth="1"/>
  </cols>
  <sheetData>
    <row r="2" spans="1:18" ht="18.75" x14ac:dyDescent="0.3">
      <c r="A2" s="371" t="s">
        <v>181</v>
      </c>
      <c r="B2" s="371"/>
      <c r="C2" s="371"/>
      <c r="D2" s="371"/>
      <c r="E2" s="371"/>
      <c r="F2" s="371"/>
      <c r="G2" s="371"/>
      <c r="H2" s="371"/>
      <c r="I2" s="128"/>
      <c r="J2" s="128"/>
      <c r="K2" s="128"/>
      <c r="L2" s="128"/>
      <c r="M2" s="128"/>
      <c r="N2" s="128"/>
      <c r="P2" s="128"/>
      <c r="Q2" s="128"/>
      <c r="R2" s="3"/>
    </row>
    <row r="3" spans="1:18" ht="18.75" x14ac:dyDescent="0.3">
      <c r="A3" s="372" t="s">
        <v>180</v>
      </c>
      <c r="B3" s="372"/>
      <c r="C3" s="372"/>
      <c r="D3" s="372"/>
      <c r="E3" s="372"/>
      <c r="F3" s="372"/>
      <c r="G3" s="372"/>
      <c r="H3" s="372"/>
      <c r="I3" s="372"/>
      <c r="J3" s="372"/>
      <c r="K3" s="372"/>
      <c r="L3" s="129"/>
      <c r="M3" s="129"/>
      <c r="N3" s="129"/>
      <c r="P3" s="129"/>
      <c r="Q3" s="129"/>
      <c r="R3" s="3"/>
    </row>
    <row r="4" spans="1:18" ht="18.75" x14ac:dyDescent="0.3">
      <c r="A4" s="128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P4" s="3"/>
      <c r="Q4" s="3"/>
      <c r="R4" s="3"/>
    </row>
    <row r="5" spans="1:18" ht="19.5" thickBot="1" x14ac:dyDescent="0.35">
      <c r="A5" s="4" t="s">
        <v>3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P5" s="3"/>
      <c r="Q5" s="3"/>
      <c r="R5" s="3"/>
    </row>
    <row r="6" spans="1:18" ht="19.5" x14ac:dyDescent="0.35">
      <c r="A6" s="373" t="s">
        <v>4</v>
      </c>
      <c r="B6" s="214"/>
      <c r="C6" s="214"/>
      <c r="D6" s="374" t="s">
        <v>5</v>
      </c>
      <c r="E6" s="375"/>
      <c r="F6" s="5"/>
      <c r="G6" s="6"/>
      <c r="H6" s="6"/>
      <c r="I6" s="3"/>
      <c r="J6" s="3"/>
      <c r="K6" s="3"/>
      <c r="L6" s="3"/>
      <c r="M6" s="3"/>
      <c r="N6" s="3"/>
      <c r="P6" s="3"/>
      <c r="Q6" s="3"/>
      <c r="R6" s="3"/>
    </row>
    <row r="7" spans="1:18" ht="20.25" x14ac:dyDescent="0.35">
      <c r="A7" s="376" t="s">
        <v>6</v>
      </c>
      <c r="B7" s="215"/>
      <c r="C7" s="215"/>
      <c r="D7" s="377">
        <v>33474</v>
      </c>
      <c r="E7" s="378"/>
      <c r="F7" s="5"/>
      <c r="G7" s="6"/>
      <c r="H7" s="6"/>
      <c r="I7" s="3"/>
      <c r="J7" s="3"/>
      <c r="K7" s="3"/>
      <c r="L7" s="3"/>
      <c r="M7" s="3"/>
      <c r="N7" s="3"/>
      <c r="P7" s="3"/>
      <c r="Q7" s="3"/>
      <c r="R7" s="3"/>
    </row>
    <row r="8" spans="1:18" ht="20.25" x14ac:dyDescent="0.3">
      <c r="A8" s="351" t="s">
        <v>7</v>
      </c>
      <c r="B8" s="352"/>
      <c r="C8" s="352"/>
      <c r="D8" s="369">
        <v>33474</v>
      </c>
      <c r="E8" s="370"/>
      <c r="F8" s="7"/>
      <c r="G8" s="3"/>
      <c r="H8" s="3"/>
      <c r="I8" s="3"/>
      <c r="J8" s="3"/>
      <c r="K8" s="3"/>
      <c r="L8" s="3"/>
      <c r="M8" s="3"/>
      <c r="N8" s="3"/>
      <c r="P8" s="3"/>
      <c r="Q8" s="3"/>
      <c r="R8" s="3"/>
    </row>
    <row r="9" spans="1:18" ht="18.75" x14ac:dyDescent="0.3">
      <c r="A9" s="351" t="s">
        <v>8</v>
      </c>
      <c r="B9" s="352"/>
      <c r="C9" s="352"/>
      <c r="D9" s="363"/>
      <c r="E9" s="364"/>
      <c r="F9" s="7"/>
      <c r="G9" s="3"/>
      <c r="H9" s="3"/>
      <c r="I9" s="3"/>
      <c r="J9" s="3"/>
      <c r="K9" s="3"/>
      <c r="L9" s="3"/>
      <c r="M9" s="3"/>
      <c r="N9" s="3"/>
      <c r="P9" s="3"/>
      <c r="Q9" s="3"/>
      <c r="R9" s="3"/>
    </row>
    <row r="10" spans="1:18" ht="18.75" x14ac:dyDescent="0.3">
      <c r="A10" s="365" t="s">
        <v>9</v>
      </c>
      <c r="B10" s="366"/>
      <c r="C10" s="366"/>
      <c r="D10" s="367">
        <v>5966</v>
      </c>
      <c r="E10" s="368"/>
      <c r="F10" s="8"/>
      <c r="G10" s="3"/>
      <c r="H10" s="3"/>
      <c r="I10" s="3"/>
      <c r="J10" s="3"/>
      <c r="K10" s="3"/>
      <c r="L10" s="3"/>
      <c r="M10" s="3"/>
      <c r="N10" s="3"/>
      <c r="P10" s="3"/>
      <c r="Q10" s="3"/>
      <c r="R10" s="3"/>
    </row>
    <row r="11" spans="1:18" ht="18.75" x14ac:dyDescent="0.3">
      <c r="A11" s="351" t="s">
        <v>7</v>
      </c>
      <c r="B11" s="352"/>
      <c r="C11" s="352"/>
      <c r="D11" s="353">
        <v>5966</v>
      </c>
      <c r="E11" s="354"/>
      <c r="F11" s="7"/>
      <c r="G11" s="3"/>
      <c r="H11" s="3"/>
      <c r="I11" s="3"/>
      <c r="J11" s="3"/>
      <c r="K11" s="3"/>
      <c r="L11" s="3"/>
      <c r="M11" s="3"/>
      <c r="N11" s="3"/>
      <c r="P11" s="3"/>
      <c r="Q11" s="3"/>
      <c r="R11" s="3"/>
    </row>
    <row r="12" spans="1:18" ht="18.75" x14ac:dyDescent="0.3">
      <c r="A12" s="351" t="s">
        <v>8</v>
      </c>
      <c r="B12" s="352"/>
      <c r="C12" s="352"/>
      <c r="D12" s="363"/>
      <c r="E12" s="364"/>
      <c r="F12" s="7"/>
      <c r="G12" s="3"/>
      <c r="H12" s="3"/>
      <c r="I12" s="3"/>
      <c r="J12" s="3"/>
      <c r="K12" s="3"/>
      <c r="L12" s="3"/>
      <c r="M12" s="3"/>
      <c r="N12" s="3"/>
      <c r="P12" s="3"/>
      <c r="Q12" s="3"/>
      <c r="R12" s="3"/>
    </row>
    <row r="13" spans="1:18" ht="18.75" x14ac:dyDescent="0.3">
      <c r="A13" s="365" t="s">
        <v>10</v>
      </c>
      <c r="B13" s="366"/>
      <c r="C13" s="366"/>
      <c r="D13" s="367">
        <v>996</v>
      </c>
      <c r="E13" s="368"/>
      <c r="F13" s="7"/>
      <c r="G13" s="3"/>
      <c r="H13" s="3"/>
      <c r="I13" s="3"/>
      <c r="J13" s="3"/>
      <c r="K13" s="3"/>
      <c r="L13" s="3"/>
      <c r="M13" s="3"/>
      <c r="N13" s="3"/>
      <c r="P13" s="3"/>
      <c r="Q13" s="3"/>
      <c r="R13" s="3"/>
    </row>
    <row r="14" spans="1:18" ht="18.75" x14ac:dyDescent="0.3">
      <c r="A14" s="351" t="s">
        <v>7</v>
      </c>
      <c r="B14" s="352"/>
      <c r="C14" s="352"/>
      <c r="D14" s="353">
        <v>996</v>
      </c>
      <c r="E14" s="354"/>
      <c r="F14" s="9"/>
      <c r="G14" s="3"/>
      <c r="H14" s="3"/>
      <c r="I14" s="3"/>
      <c r="J14" s="3"/>
      <c r="K14" s="3"/>
      <c r="L14" s="3"/>
      <c r="M14" s="3"/>
      <c r="N14" s="3"/>
      <c r="P14" s="3"/>
      <c r="Q14" s="3"/>
      <c r="R14" s="3"/>
    </row>
    <row r="15" spans="1:18" ht="18.75" x14ac:dyDescent="0.3">
      <c r="A15" s="351" t="s">
        <v>8</v>
      </c>
      <c r="B15" s="352"/>
      <c r="C15" s="352"/>
      <c r="D15" s="363"/>
      <c r="E15" s="364"/>
      <c r="F15" s="8"/>
      <c r="G15" s="3"/>
      <c r="H15" s="3"/>
      <c r="I15" s="3"/>
      <c r="J15" s="3"/>
      <c r="K15" s="3"/>
      <c r="L15" s="3"/>
      <c r="M15" s="3"/>
      <c r="N15" s="3"/>
      <c r="P15" s="3"/>
      <c r="Q15" s="3"/>
      <c r="R15" s="3"/>
    </row>
    <row r="16" spans="1:18" ht="18.75" x14ac:dyDescent="0.25">
      <c r="A16" s="365" t="s">
        <v>11</v>
      </c>
      <c r="B16" s="366"/>
      <c r="C16" s="366"/>
      <c r="D16" s="367">
        <v>18860</v>
      </c>
      <c r="E16" s="368"/>
      <c r="F16" s="3"/>
      <c r="G16" s="3"/>
      <c r="H16" s="3"/>
      <c r="I16" s="3"/>
      <c r="J16" s="3"/>
      <c r="K16" s="3"/>
      <c r="L16" s="3"/>
      <c r="M16" s="3"/>
      <c r="N16" s="3"/>
      <c r="P16" s="3"/>
      <c r="Q16" s="3"/>
      <c r="R16" s="3"/>
    </row>
    <row r="17" spans="1:18" ht="18.75" x14ac:dyDescent="0.25">
      <c r="A17" s="351" t="s">
        <v>7</v>
      </c>
      <c r="B17" s="352"/>
      <c r="C17" s="352"/>
      <c r="D17" s="353">
        <v>18860</v>
      </c>
      <c r="E17" s="354"/>
      <c r="F17" s="3"/>
      <c r="G17" s="3"/>
      <c r="H17" s="3"/>
      <c r="I17" s="3"/>
      <c r="J17" s="3"/>
      <c r="K17" s="3"/>
      <c r="L17" s="3"/>
      <c r="M17" s="3"/>
      <c r="N17" s="3"/>
      <c r="P17" s="3"/>
      <c r="Q17" s="3"/>
      <c r="R17" s="3"/>
    </row>
    <row r="18" spans="1:18" ht="18.75" x14ac:dyDescent="0.25">
      <c r="A18" s="351" t="s">
        <v>8</v>
      </c>
      <c r="B18" s="352"/>
      <c r="C18" s="352"/>
      <c r="D18" s="363"/>
      <c r="E18" s="364"/>
      <c r="F18" s="3"/>
      <c r="G18" s="3"/>
      <c r="H18" s="3"/>
      <c r="I18" s="3"/>
      <c r="J18" s="3"/>
      <c r="K18" s="3"/>
      <c r="L18" s="3"/>
      <c r="M18" s="3"/>
      <c r="N18" s="3"/>
      <c r="P18" s="3"/>
      <c r="Q18" s="3"/>
      <c r="R18" s="3"/>
    </row>
    <row r="19" spans="1:18" ht="18.75" x14ac:dyDescent="0.25">
      <c r="A19" s="365" t="s">
        <v>12</v>
      </c>
      <c r="B19" s="366"/>
      <c r="C19" s="366"/>
      <c r="D19" s="367">
        <v>7652</v>
      </c>
      <c r="E19" s="368"/>
      <c r="F19" s="3"/>
      <c r="G19" s="3"/>
      <c r="H19" s="3"/>
      <c r="I19" s="3"/>
      <c r="J19" s="3"/>
      <c r="K19" s="3"/>
      <c r="L19" s="3"/>
      <c r="M19" s="3"/>
      <c r="N19" s="3"/>
      <c r="P19" s="3"/>
      <c r="Q19" s="3"/>
      <c r="R19" s="3"/>
    </row>
    <row r="20" spans="1:18" ht="18.75" x14ac:dyDescent="0.25">
      <c r="A20" s="351" t="s">
        <v>7</v>
      </c>
      <c r="B20" s="352"/>
      <c r="C20" s="352"/>
      <c r="D20" s="353">
        <v>7652</v>
      </c>
      <c r="E20" s="354"/>
      <c r="F20" s="3"/>
      <c r="G20" s="3"/>
      <c r="H20" s="3"/>
      <c r="I20" s="3"/>
      <c r="J20" s="3"/>
      <c r="K20" s="3"/>
      <c r="L20" s="3"/>
      <c r="M20" s="3"/>
      <c r="N20" s="3"/>
      <c r="P20" s="3"/>
      <c r="Q20" s="3"/>
      <c r="R20" s="3"/>
    </row>
    <row r="21" spans="1:18" ht="19.5" thickBot="1" x14ac:dyDescent="0.3">
      <c r="A21" s="355" t="s">
        <v>8</v>
      </c>
      <c r="B21" s="356"/>
      <c r="C21" s="356"/>
      <c r="D21" s="357"/>
      <c r="E21" s="358"/>
      <c r="F21" s="3"/>
      <c r="G21" s="3"/>
      <c r="H21" s="3"/>
      <c r="I21" s="3"/>
      <c r="J21" s="3"/>
      <c r="K21" s="3"/>
      <c r="L21" s="3"/>
      <c r="M21" s="3"/>
      <c r="N21" s="3"/>
      <c r="P21" s="3"/>
      <c r="Q21" s="3"/>
      <c r="R21" s="3"/>
    </row>
    <row r="22" spans="1:18" ht="19.5" thickBot="1" x14ac:dyDescent="0.35">
      <c r="A22" s="10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P22" s="3"/>
      <c r="Q22" s="3"/>
      <c r="R22" s="3"/>
    </row>
    <row r="23" spans="1:18" ht="19.5" thickBot="1" x14ac:dyDescent="0.3">
      <c r="A23" s="359" t="s">
        <v>13</v>
      </c>
      <c r="B23" s="360"/>
      <c r="C23" s="360"/>
      <c r="D23" s="360"/>
      <c r="E23" s="360"/>
      <c r="F23" s="360"/>
      <c r="G23" s="361">
        <v>2373</v>
      </c>
      <c r="H23" s="362"/>
      <c r="I23" s="11"/>
      <c r="J23" s="11"/>
      <c r="K23" s="11"/>
      <c r="L23" s="11"/>
      <c r="M23" s="11"/>
      <c r="N23" s="11"/>
      <c r="P23" s="3"/>
      <c r="Q23" s="3"/>
      <c r="R23" s="3"/>
    </row>
    <row r="24" spans="1:18" ht="19.5" thickBot="1" x14ac:dyDescent="0.35">
      <c r="A24" s="12"/>
      <c r="B24" s="13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P24" s="3"/>
      <c r="Q24" s="3"/>
      <c r="R24" s="3"/>
    </row>
    <row r="25" spans="1:18" ht="18.75" x14ac:dyDescent="0.3">
      <c r="A25" s="336"/>
      <c r="B25" s="339" t="s">
        <v>182</v>
      </c>
      <c r="C25" s="339" t="s">
        <v>183</v>
      </c>
      <c r="D25" s="342" t="s">
        <v>14</v>
      </c>
      <c r="E25" s="343"/>
      <c r="F25" s="342" t="s">
        <v>15</v>
      </c>
      <c r="G25" s="343"/>
      <c r="H25" s="342" t="s">
        <v>16</v>
      </c>
      <c r="I25" s="344"/>
      <c r="J25" s="344"/>
      <c r="K25" s="345"/>
      <c r="R25" s="14"/>
    </row>
    <row r="26" spans="1:18" ht="18" x14ac:dyDescent="0.25">
      <c r="A26" s="337"/>
      <c r="B26" s="340"/>
      <c r="C26" s="340"/>
      <c r="D26" s="346" t="s">
        <v>17</v>
      </c>
      <c r="E26" s="348" t="s">
        <v>18</v>
      </c>
      <c r="F26" s="350" t="s">
        <v>17</v>
      </c>
      <c r="G26" s="327" t="s">
        <v>18</v>
      </c>
      <c r="H26" s="325" t="s">
        <v>19</v>
      </c>
      <c r="I26" s="326"/>
      <c r="J26" s="327" t="s">
        <v>20</v>
      </c>
      <c r="K26" s="328" t="s">
        <v>21</v>
      </c>
      <c r="R26" s="14"/>
    </row>
    <row r="27" spans="1:18" ht="31.5" x14ac:dyDescent="0.2">
      <c r="A27" s="338"/>
      <c r="B27" s="341"/>
      <c r="C27" s="341"/>
      <c r="D27" s="347"/>
      <c r="E27" s="349"/>
      <c r="F27" s="350"/>
      <c r="G27" s="327"/>
      <c r="H27" s="132" t="s">
        <v>22</v>
      </c>
      <c r="I27" s="15" t="s">
        <v>23</v>
      </c>
      <c r="J27" s="327"/>
      <c r="K27" s="329"/>
      <c r="R27" s="16"/>
    </row>
    <row r="28" spans="1:18" ht="18.75" x14ac:dyDescent="0.3">
      <c r="A28" s="17" t="s">
        <v>24</v>
      </c>
      <c r="B28" s="18">
        <v>15</v>
      </c>
      <c r="C28" s="18">
        <v>16</v>
      </c>
      <c r="D28" s="18">
        <v>3</v>
      </c>
      <c r="E28" s="18">
        <v>3</v>
      </c>
      <c r="F28" s="148">
        <v>1.33</v>
      </c>
      <c r="G28" s="148">
        <v>1.27</v>
      </c>
      <c r="H28" s="18">
        <v>200</v>
      </c>
      <c r="I28" s="18">
        <v>175</v>
      </c>
      <c r="J28" s="18">
        <v>51196</v>
      </c>
      <c r="K28" s="149">
        <f>J28/39672*100</f>
        <v>129.0481952006453</v>
      </c>
      <c r="R28" s="16"/>
    </row>
    <row r="29" spans="1:18" ht="18.75" x14ac:dyDescent="0.3">
      <c r="A29" s="17" t="s">
        <v>25</v>
      </c>
      <c r="B29" s="18">
        <v>11</v>
      </c>
      <c r="C29" s="18">
        <v>16</v>
      </c>
      <c r="D29" s="18">
        <v>7</v>
      </c>
      <c r="E29" s="18">
        <v>4</v>
      </c>
      <c r="F29" s="148">
        <v>1.88</v>
      </c>
      <c r="G29" s="148">
        <v>1.99</v>
      </c>
      <c r="H29" s="18">
        <v>100</v>
      </c>
      <c r="I29" s="18">
        <v>102</v>
      </c>
      <c r="J29" s="18">
        <v>29904</v>
      </c>
      <c r="K29" s="149">
        <f>J29/23691*100</f>
        <v>126.22514879068001</v>
      </c>
      <c r="R29" s="16"/>
    </row>
    <row r="30" spans="1:18" ht="18.75" x14ac:dyDescent="0.3">
      <c r="A30" s="17" t="s">
        <v>26</v>
      </c>
      <c r="B30" s="18">
        <v>9</v>
      </c>
      <c r="C30" s="18">
        <v>10</v>
      </c>
      <c r="D30" s="18">
        <v>0</v>
      </c>
      <c r="E30" s="18">
        <v>0</v>
      </c>
      <c r="F30" s="148">
        <v>3.21</v>
      </c>
      <c r="G30" s="148">
        <v>22</v>
      </c>
      <c r="H30" s="18">
        <v>100</v>
      </c>
      <c r="I30" s="18">
        <v>74</v>
      </c>
      <c r="J30" s="18">
        <v>21789</v>
      </c>
      <c r="K30" s="149">
        <f>J30/17139*100</f>
        <v>127.13110449851217</v>
      </c>
      <c r="R30" s="16"/>
    </row>
    <row r="31" spans="1:18" ht="18.75" x14ac:dyDescent="0.3">
      <c r="A31" s="17" t="s">
        <v>27</v>
      </c>
      <c r="B31" s="18">
        <v>29</v>
      </c>
      <c r="C31" s="18">
        <v>33</v>
      </c>
      <c r="D31" s="18">
        <v>0</v>
      </c>
      <c r="E31" s="18">
        <v>0</v>
      </c>
      <c r="F31" s="148">
        <v>1.17</v>
      </c>
      <c r="G31" s="148">
        <v>1.04</v>
      </c>
      <c r="H31" s="19" t="s">
        <v>28</v>
      </c>
      <c r="I31" s="19" t="s">
        <v>28</v>
      </c>
      <c r="J31" s="18">
        <v>18139</v>
      </c>
      <c r="K31" s="149">
        <f>J31/15945*100</f>
        <v>113.75979931012856</v>
      </c>
      <c r="R31" s="20"/>
    </row>
    <row r="32" spans="1:18" ht="19.5" thickBot="1" x14ac:dyDescent="0.35">
      <c r="A32" s="21" t="s">
        <v>29</v>
      </c>
      <c r="B32" s="22">
        <f>SUM(B28:B31)</f>
        <v>64</v>
      </c>
      <c r="C32" s="22">
        <f t="shared" ref="C32:E32" si="0">SUM(C28:C31)</f>
        <v>75</v>
      </c>
      <c r="D32" s="22">
        <f t="shared" si="0"/>
        <v>10</v>
      </c>
      <c r="E32" s="22">
        <f t="shared" si="0"/>
        <v>7</v>
      </c>
      <c r="F32" s="150">
        <v>1.6</v>
      </c>
      <c r="G32" s="150">
        <v>1.58</v>
      </c>
      <c r="H32" s="23" t="s">
        <v>28</v>
      </c>
      <c r="I32" s="23" t="s">
        <v>28</v>
      </c>
      <c r="J32" s="22">
        <v>32822</v>
      </c>
      <c r="K32" s="151">
        <f>J32/26177*100</f>
        <v>125.38487985636246</v>
      </c>
      <c r="R32" s="3"/>
    </row>
    <row r="33" spans="1:18" ht="18.75" x14ac:dyDescent="0.3">
      <c r="A33" s="24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P33" s="3"/>
      <c r="Q33" s="3"/>
      <c r="R33" s="3"/>
    </row>
    <row r="34" spans="1:18" ht="19.5" thickBot="1" x14ac:dyDescent="0.35">
      <c r="A34" s="25" t="s">
        <v>30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6"/>
      <c r="M34" s="6"/>
      <c r="N34" s="6"/>
      <c r="P34" s="3"/>
      <c r="Q34" s="3"/>
      <c r="R34" s="3"/>
    </row>
    <row r="35" spans="1:18" ht="18.75" x14ac:dyDescent="0.25">
      <c r="A35" s="330" t="s">
        <v>31</v>
      </c>
      <c r="B35" s="253"/>
      <c r="C35" s="253"/>
      <c r="D35" s="253"/>
      <c r="E35" s="332" t="s">
        <v>32</v>
      </c>
      <c r="F35" s="332"/>
      <c r="G35" s="332"/>
      <c r="H35" s="332"/>
      <c r="I35" s="332"/>
      <c r="J35" s="332"/>
      <c r="K35" s="333"/>
      <c r="L35" s="6"/>
      <c r="M35" s="6"/>
      <c r="N35" s="6"/>
      <c r="P35" s="3"/>
      <c r="Q35" s="3"/>
      <c r="R35" s="3"/>
    </row>
    <row r="36" spans="1:18" ht="18" x14ac:dyDescent="0.25">
      <c r="A36" s="331"/>
      <c r="B36" s="327"/>
      <c r="C36" s="327"/>
      <c r="D36" s="327"/>
      <c r="E36" s="334" t="s">
        <v>33</v>
      </c>
      <c r="F36" s="215" t="s">
        <v>34</v>
      </c>
      <c r="G36" s="215"/>
      <c r="H36" s="215" t="s">
        <v>35</v>
      </c>
      <c r="I36" s="215"/>
      <c r="J36" s="215" t="s">
        <v>36</v>
      </c>
      <c r="K36" s="335"/>
      <c r="L36" s="6"/>
      <c r="M36" s="6"/>
      <c r="N36" s="6"/>
      <c r="P36" s="3"/>
      <c r="Q36" s="3"/>
      <c r="R36" s="3"/>
    </row>
    <row r="37" spans="1:18" ht="31.5" x14ac:dyDescent="0.25">
      <c r="A37" s="331"/>
      <c r="B37" s="327"/>
      <c r="C37" s="327"/>
      <c r="D37" s="327"/>
      <c r="E37" s="334"/>
      <c r="F37" s="130" t="s">
        <v>184</v>
      </c>
      <c r="G37" s="130" t="s">
        <v>37</v>
      </c>
      <c r="H37" s="130" t="s">
        <v>184</v>
      </c>
      <c r="I37" s="130" t="s">
        <v>37</v>
      </c>
      <c r="J37" s="130" t="s">
        <v>184</v>
      </c>
      <c r="K37" s="133" t="s">
        <v>37</v>
      </c>
      <c r="L37" s="6"/>
      <c r="M37" s="6"/>
      <c r="N37" s="6"/>
      <c r="P37" s="3"/>
      <c r="Q37" s="3"/>
      <c r="R37" s="3"/>
    </row>
    <row r="38" spans="1:18" ht="18.75" x14ac:dyDescent="0.25">
      <c r="A38" s="245" t="s">
        <v>38</v>
      </c>
      <c r="B38" s="246"/>
      <c r="C38" s="246"/>
      <c r="D38" s="246"/>
      <c r="E38" s="26"/>
      <c r="F38" s="139"/>
      <c r="G38" s="139"/>
      <c r="H38" s="139"/>
      <c r="I38" s="139"/>
      <c r="J38" s="139"/>
      <c r="K38" s="27"/>
      <c r="L38" s="6"/>
      <c r="M38" s="6"/>
      <c r="N38" s="6"/>
      <c r="P38" s="3"/>
      <c r="Q38" s="3"/>
      <c r="R38" s="3"/>
    </row>
    <row r="39" spans="1:18" ht="18.75" x14ac:dyDescent="0.25">
      <c r="A39" s="245" t="s">
        <v>39</v>
      </c>
      <c r="B39" s="246"/>
      <c r="C39" s="246"/>
      <c r="D39" s="246"/>
      <c r="E39" s="139">
        <v>1</v>
      </c>
      <c r="F39" s="139">
        <v>180</v>
      </c>
      <c r="G39" s="139">
        <v>180</v>
      </c>
      <c r="H39" s="139">
        <v>30</v>
      </c>
      <c r="I39" s="139">
        <v>30</v>
      </c>
      <c r="J39" s="139">
        <v>40</v>
      </c>
      <c r="K39" s="152">
        <v>85</v>
      </c>
      <c r="L39" s="6"/>
      <c r="M39" s="6"/>
      <c r="N39" s="6"/>
      <c r="P39" s="3"/>
      <c r="Q39" s="3"/>
      <c r="R39" s="3"/>
    </row>
    <row r="40" spans="1:18" ht="18.75" x14ac:dyDescent="0.25">
      <c r="A40" s="245" t="s">
        <v>40</v>
      </c>
      <c r="B40" s="246"/>
      <c r="C40" s="246"/>
      <c r="D40" s="246"/>
      <c r="E40" s="139"/>
      <c r="F40" s="139"/>
      <c r="G40" s="139"/>
      <c r="H40" s="139"/>
      <c r="I40" s="139"/>
      <c r="J40" s="139"/>
      <c r="K40" s="27"/>
      <c r="L40" s="6"/>
      <c r="M40" s="6"/>
      <c r="N40" s="6"/>
      <c r="P40" s="3"/>
      <c r="Q40" s="3"/>
      <c r="R40" s="3"/>
    </row>
    <row r="41" spans="1:18" ht="18.75" x14ac:dyDescent="0.25">
      <c r="A41" s="245" t="s">
        <v>41</v>
      </c>
      <c r="B41" s="246"/>
      <c r="C41" s="246"/>
      <c r="D41" s="246"/>
      <c r="E41" s="139"/>
      <c r="F41" s="139"/>
      <c r="G41" s="139"/>
      <c r="H41" s="139"/>
      <c r="I41" s="139"/>
      <c r="J41" s="139"/>
      <c r="K41" s="27"/>
      <c r="L41" s="6"/>
      <c r="M41" s="6"/>
      <c r="N41" s="6"/>
      <c r="P41" s="3"/>
      <c r="Q41" s="3"/>
      <c r="R41" s="3"/>
    </row>
    <row r="42" spans="1:18" ht="18.75" x14ac:dyDescent="0.25">
      <c r="A42" s="245" t="s">
        <v>42</v>
      </c>
      <c r="B42" s="246"/>
      <c r="C42" s="246"/>
      <c r="D42" s="246"/>
      <c r="E42" s="139"/>
      <c r="F42" s="139"/>
      <c r="G42" s="139"/>
      <c r="H42" s="139"/>
      <c r="I42" s="139"/>
      <c r="J42" s="139"/>
      <c r="K42" s="27"/>
      <c r="L42" s="6"/>
      <c r="M42" s="6"/>
      <c r="N42" s="6"/>
      <c r="P42" s="3"/>
      <c r="Q42" s="3"/>
      <c r="R42" s="3"/>
    </row>
    <row r="43" spans="1:18" ht="18.75" x14ac:dyDescent="0.25">
      <c r="A43" s="245" t="s">
        <v>43</v>
      </c>
      <c r="B43" s="246"/>
      <c r="C43" s="246"/>
      <c r="D43" s="246"/>
      <c r="E43" s="139"/>
      <c r="F43" s="139" t="s">
        <v>28</v>
      </c>
      <c r="G43" s="139" t="s">
        <v>28</v>
      </c>
      <c r="H43" s="139" t="s">
        <v>28</v>
      </c>
      <c r="I43" s="139" t="s">
        <v>28</v>
      </c>
      <c r="J43" s="139"/>
      <c r="K43" s="27"/>
      <c r="L43" s="6"/>
      <c r="M43" s="6"/>
      <c r="N43" s="6"/>
      <c r="P43" s="3"/>
      <c r="Q43" s="3"/>
      <c r="R43" s="3"/>
    </row>
    <row r="44" spans="1:18" ht="18.75" x14ac:dyDescent="0.25">
      <c r="A44" s="245" t="s">
        <v>44</v>
      </c>
      <c r="B44" s="246"/>
      <c r="C44" s="246"/>
      <c r="D44" s="246"/>
      <c r="E44" s="139"/>
      <c r="F44" s="139" t="s">
        <v>28</v>
      </c>
      <c r="G44" s="139" t="s">
        <v>28</v>
      </c>
      <c r="H44" s="139" t="s">
        <v>28</v>
      </c>
      <c r="I44" s="139" t="s">
        <v>28</v>
      </c>
      <c r="J44" s="139"/>
      <c r="K44" s="27"/>
      <c r="L44" s="6"/>
      <c r="M44" s="6"/>
      <c r="N44" s="6"/>
      <c r="P44" s="3"/>
      <c r="Q44" s="3"/>
      <c r="R44" s="3"/>
    </row>
    <row r="45" spans="1:18" ht="18.75" x14ac:dyDescent="0.25">
      <c r="A45" s="321" t="s">
        <v>45</v>
      </c>
      <c r="B45" s="322"/>
      <c r="C45" s="322"/>
      <c r="D45" s="322"/>
      <c r="E45" s="139"/>
      <c r="F45" s="139" t="s">
        <v>28</v>
      </c>
      <c r="G45" s="139" t="s">
        <v>28</v>
      </c>
      <c r="H45" s="139" t="s">
        <v>28</v>
      </c>
      <c r="I45" s="139" t="s">
        <v>28</v>
      </c>
      <c r="J45" s="139"/>
      <c r="K45" s="27"/>
      <c r="L45" s="6"/>
      <c r="M45" s="6"/>
      <c r="N45" s="6"/>
      <c r="P45" s="3"/>
      <c r="Q45" s="3"/>
      <c r="R45" s="3"/>
    </row>
    <row r="46" spans="1:18" ht="18.75" x14ac:dyDescent="0.25">
      <c r="A46" s="245" t="s">
        <v>46</v>
      </c>
      <c r="B46" s="246"/>
      <c r="C46" s="246"/>
      <c r="D46" s="246"/>
      <c r="E46" s="26"/>
      <c r="F46" s="139" t="s">
        <v>28</v>
      </c>
      <c r="G46" s="139" t="s">
        <v>28</v>
      </c>
      <c r="H46" s="139" t="s">
        <v>28</v>
      </c>
      <c r="I46" s="139" t="s">
        <v>28</v>
      </c>
      <c r="J46" s="26"/>
      <c r="K46" s="28"/>
      <c r="L46" s="6"/>
      <c r="M46" s="6"/>
      <c r="N46" s="6"/>
      <c r="P46" s="3"/>
      <c r="Q46" s="3"/>
      <c r="R46" s="3"/>
    </row>
    <row r="47" spans="1:18" ht="18.75" x14ac:dyDescent="0.25">
      <c r="A47" s="321" t="s">
        <v>45</v>
      </c>
      <c r="B47" s="322"/>
      <c r="C47" s="322"/>
      <c r="D47" s="322"/>
      <c r="E47" s="26"/>
      <c r="F47" s="139" t="s">
        <v>28</v>
      </c>
      <c r="G47" s="139" t="s">
        <v>28</v>
      </c>
      <c r="H47" s="139" t="s">
        <v>28</v>
      </c>
      <c r="I47" s="139" t="s">
        <v>28</v>
      </c>
      <c r="J47" s="26"/>
      <c r="K47" s="28"/>
      <c r="L47" s="6"/>
      <c r="M47" s="6"/>
      <c r="N47" s="6"/>
      <c r="P47" s="3"/>
      <c r="Q47" s="3"/>
      <c r="R47" s="3"/>
    </row>
    <row r="48" spans="1:18" ht="18.75" x14ac:dyDescent="0.25">
      <c r="A48" s="245" t="s">
        <v>47</v>
      </c>
      <c r="B48" s="246"/>
      <c r="C48" s="246"/>
      <c r="D48" s="246"/>
      <c r="E48" s="139"/>
      <c r="F48" s="139" t="s">
        <v>28</v>
      </c>
      <c r="G48" s="139" t="s">
        <v>28</v>
      </c>
      <c r="H48" s="139" t="s">
        <v>28</v>
      </c>
      <c r="I48" s="139" t="s">
        <v>28</v>
      </c>
      <c r="J48" s="139"/>
      <c r="K48" s="27"/>
      <c r="L48" s="6"/>
      <c r="M48" s="6"/>
      <c r="N48" s="6"/>
      <c r="P48" s="3"/>
      <c r="Q48" s="3"/>
      <c r="R48" s="3"/>
    </row>
    <row r="49" spans="1:47" ht="19.5" customHeight="1" thickBot="1" x14ac:dyDescent="0.3">
      <c r="A49" s="323" t="s">
        <v>45</v>
      </c>
      <c r="B49" s="324"/>
      <c r="C49" s="324"/>
      <c r="D49" s="324"/>
      <c r="E49" s="143"/>
      <c r="F49" s="143" t="s">
        <v>28</v>
      </c>
      <c r="G49" s="143" t="s">
        <v>28</v>
      </c>
      <c r="H49" s="143" t="s">
        <v>28</v>
      </c>
      <c r="I49" s="143" t="s">
        <v>28</v>
      </c>
      <c r="J49" s="143"/>
      <c r="K49" s="29"/>
      <c r="L49" s="6"/>
      <c r="M49" s="6"/>
      <c r="N49" s="6"/>
      <c r="P49" s="3"/>
      <c r="Q49" s="3"/>
      <c r="R49" s="3"/>
    </row>
    <row r="50" spans="1:47" ht="18.75" x14ac:dyDescent="0.3">
      <c r="A50" s="30"/>
      <c r="B50" s="31"/>
      <c r="C50" s="31"/>
      <c r="D50" s="3"/>
      <c r="E50" s="3"/>
      <c r="F50" s="3"/>
      <c r="G50" s="3"/>
      <c r="H50" s="3"/>
      <c r="I50" s="3"/>
      <c r="J50" s="3"/>
      <c r="K50" s="3"/>
      <c r="L50" s="6"/>
      <c r="M50" s="6"/>
      <c r="N50" s="6"/>
      <c r="P50" s="3"/>
      <c r="Q50" s="3"/>
      <c r="R50" s="3"/>
    </row>
    <row r="51" spans="1:47" ht="18.75" x14ac:dyDescent="0.3">
      <c r="A51" s="32" t="s">
        <v>48</v>
      </c>
      <c r="B51" s="31"/>
      <c r="C51" s="31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P51" s="3"/>
      <c r="Q51" s="3"/>
      <c r="R51" s="3"/>
    </row>
    <row r="52" spans="1:47" ht="19.5" thickBot="1" x14ac:dyDescent="0.35">
      <c r="A52" s="32"/>
      <c r="B52" s="31"/>
      <c r="C52" s="31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P52" s="3"/>
      <c r="Q52" s="3"/>
      <c r="R52" s="3"/>
    </row>
    <row r="53" spans="1:47" ht="90" customHeight="1" x14ac:dyDescent="0.25">
      <c r="A53" s="33" t="s">
        <v>49</v>
      </c>
      <c r="B53" s="34" t="s">
        <v>185</v>
      </c>
      <c r="C53" s="34" t="s">
        <v>186</v>
      </c>
      <c r="D53" s="35" t="s">
        <v>187</v>
      </c>
      <c r="E53" s="34" t="s">
        <v>50</v>
      </c>
      <c r="F53" s="34" t="s">
        <v>51</v>
      </c>
      <c r="G53" s="34" t="s">
        <v>52</v>
      </c>
      <c r="H53" s="36" t="s">
        <v>53</v>
      </c>
      <c r="I53" s="36" t="s">
        <v>54</v>
      </c>
      <c r="J53" s="34" t="s">
        <v>55</v>
      </c>
      <c r="K53" s="37" t="s">
        <v>56</v>
      </c>
      <c r="L53" s="131" t="s">
        <v>57</v>
      </c>
      <c r="M53" s="38" t="s">
        <v>58</v>
      </c>
      <c r="N53" s="3"/>
      <c r="P53" s="3"/>
      <c r="Q53" s="3"/>
      <c r="R53" s="3"/>
      <c r="AQ53" s="39"/>
      <c r="AR53" s="39"/>
      <c r="AS53" s="39"/>
      <c r="AT53" s="39"/>
      <c r="AU53" s="39"/>
    </row>
    <row r="54" spans="1:47" ht="37.5" x14ac:dyDescent="0.25">
      <c r="A54" s="40" t="s">
        <v>59</v>
      </c>
      <c r="B54" s="153">
        <v>180</v>
      </c>
      <c r="C54" s="153">
        <v>180</v>
      </c>
      <c r="D54" s="154">
        <f>C54-B54</f>
        <v>0</v>
      </c>
      <c r="E54" s="155">
        <v>180</v>
      </c>
      <c r="F54" s="156">
        <v>343.86</v>
      </c>
      <c r="G54" s="157">
        <v>11.3</v>
      </c>
      <c r="H54" s="156">
        <v>4993</v>
      </c>
      <c r="I54" s="156">
        <v>5148</v>
      </c>
      <c r="J54" s="157">
        <v>103.1</v>
      </c>
      <c r="K54" s="158">
        <v>103.5</v>
      </c>
      <c r="L54" s="159">
        <v>3.74</v>
      </c>
      <c r="M54" s="45" t="s">
        <v>188</v>
      </c>
      <c r="N54" s="3"/>
      <c r="P54" s="3"/>
      <c r="Q54" s="3"/>
      <c r="R54" s="3"/>
    </row>
    <row r="55" spans="1:47" ht="18.75" x14ac:dyDescent="0.3">
      <c r="A55" s="40" t="s">
        <v>178</v>
      </c>
      <c r="B55" s="160">
        <v>60</v>
      </c>
      <c r="C55" s="160">
        <v>60</v>
      </c>
      <c r="D55" s="161">
        <f t="shared" ref="D55:D59" si="1">C55-B55</f>
        <v>0</v>
      </c>
      <c r="E55" s="162">
        <v>60</v>
      </c>
      <c r="F55" s="163">
        <v>366.7</v>
      </c>
      <c r="G55" s="164">
        <v>10.97</v>
      </c>
      <c r="H55" s="163">
        <v>1933</v>
      </c>
      <c r="I55" s="163">
        <v>2009</v>
      </c>
      <c r="J55" s="159">
        <v>103.9</v>
      </c>
      <c r="K55" s="158">
        <v>104.5</v>
      </c>
      <c r="L55" s="159">
        <v>0.42</v>
      </c>
      <c r="M55" s="45"/>
      <c r="N55" s="3"/>
      <c r="P55" s="3"/>
      <c r="Q55" s="3"/>
      <c r="R55" s="3"/>
    </row>
    <row r="56" spans="1:47" ht="18.75" x14ac:dyDescent="0.3">
      <c r="A56" s="40" t="s">
        <v>179</v>
      </c>
      <c r="B56" s="160">
        <v>35</v>
      </c>
      <c r="C56" s="160">
        <v>35</v>
      </c>
      <c r="D56" s="161">
        <f t="shared" si="1"/>
        <v>0</v>
      </c>
      <c r="E56" s="162">
        <v>35</v>
      </c>
      <c r="F56" s="163">
        <v>347.97</v>
      </c>
      <c r="G56" s="164">
        <v>7.28</v>
      </c>
      <c r="H56" s="163">
        <v>1501</v>
      </c>
      <c r="I56" s="163">
        <v>1574</v>
      </c>
      <c r="J56" s="159">
        <v>104.9</v>
      </c>
      <c r="K56" s="158">
        <v>104.5</v>
      </c>
      <c r="L56" s="159">
        <v>0</v>
      </c>
      <c r="M56" s="45"/>
      <c r="N56" s="3"/>
      <c r="P56" s="3"/>
      <c r="Q56" s="3"/>
      <c r="R56" s="3"/>
    </row>
    <row r="57" spans="1:47" ht="18.75" x14ac:dyDescent="0.3">
      <c r="A57" s="40" t="s">
        <v>177</v>
      </c>
      <c r="B57" s="160">
        <v>36</v>
      </c>
      <c r="C57" s="160">
        <v>36</v>
      </c>
      <c r="D57" s="161">
        <f t="shared" si="1"/>
        <v>0</v>
      </c>
      <c r="E57" s="162">
        <v>36</v>
      </c>
      <c r="F57" s="163">
        <v>335.78</v>
      </c>
      <c r="G57" s="164">
        <v>11.05</v>
      </c>
      <c r="H57" s="163">
        <v>1151</v>
      </c>
      <c r="I57" s="163">
        <v>1197</v>
      </c>
      <c r="J57" s="165">
        <v>104</v>
      </c>
      <c r="K57" s="158">
        <v>104.5</v>
      </c>
      <c r="L57" s="159">
        <v>0.51</v>
      </c>
      <c r="M57" s="45"/>
      <c r="N57" s="3"/>
      <c r="P57" s="3"/>
      <c r="Q57" s="3"/>
      <c r="R57" s="3"/>
    </row>
    <row r="58" spans="1:47" ht="20.25" customHeight="1" x14ac:dyDescent="0.25">
      <c r="A58" s="40" t="s">
        <v>189</v>
      </c>
      <c r="B58" s="153">
        <v>40</v>
      </c>
      <c r="C58" s="153">
        <v>40</v>
      </c>
      <c r="D58" s="154">
        <f t="shared" si="1"/>
        <v>0</v>
      </c>
      <c r="E58" s="155">
        <v>40</v>
      </c>
      <c r="F58" s="156">
        <v>343.03</v>
      </c>
      <c r="G58" s="157">
        <v>37.700000000000003</v>
      </c>
      <c r="H58" s="156">
        <v>408</v>
      </c>
      <c r="I58" s="156">
        <v>368</v>
      </c>
      <c r="J58" s="158">
        <v>90.2</v>
      </c>
      <c r="K58" s="158">
        <v>100</v>
      </c>
      <c r="L58" s="158">
        <v>21.74</v>
      </c>
      <c r="M58" s="45" t="s">
        <v>190</v>
      </c>
      <c r="N58" s="3"/>
      <c r="P58" s="3"/>
      <c r="Q58" s="3"/>
      <c r="R58" s="3"/>
    </row>
    <row r="59" spans="1:47" ht="18.75" x14ac:dyDescent="0.3">
      <c r="A59" s="40" t="s">
        <v>191</v>
      </c>
      <c r="B59" s="160">
        <v>9</v>
      </c>
      <c r="C59" s="160">
        <v>9</v>
      </c>
      <c r="D59" s="161">
        <f t="shared" si="1"/>
        <v>0</v>
      </c>
      <c r="E59" s="162">
        <v>9</v>
      </c>
      <c r="F59" s="163">
        <v>211.56</v>
      </c>
      <c r="G59" s="164">
        <v>5.62</v>
      </c>
      <c r="H59" s="1"/>
      <c r="I59" s="1"/>
      <c r="J59" s="44"/>
      <c r="K59" s="44"/>
      <c r="L59" s="159">
        <v>19.399999999999999</v>
      </c>
      <c r="M59" s="45"/>
      <c r="N59" s="3"/>
      <c r="P59" s="3"/>
      <c r="Q59" s="3"/>
      <c r="R59" s="3"/>
    </row>
    <row r="60" spans="1:47" ht="18.75" x14ac:dyDescent="0.3">
      <c r="A60" s="40"/>
      <c r="B60" s="160"/>
      <c r="C60" s="160"/>
      <c r="D60" s="161"/>
      <c r="E60" s="162"/>
      <c r="F60" s="42"/>
      <c r="G60" s="43"/>
      <c r="H60" s="1"/>
      <c r="I60" s="1"/>
      <c r="J60" s="44"/>
      <c r="K60" s="44"/>
      <c r="L60" s="44"/>
      <c r="M60" s="45"/>
      <c r="N60" s="3"/>
      <c r="P60" s="3"/>
      <c r="Q60" s="3"/>
      <c r="R60" s="3"/>
    </row>
    <row r="61" spans="1:47" ht="18.75" x14ac:dyDescent="0.3">
      <c r="A61" s="40"/>
      <c r="B61" s="46"/>
      <c r="C61" s="46"/>
      <c r="D61" s="41"/>
      <c r="E61" s="47"/>
      <c r="F61" s="47"/>
      <c r="G61" s="47"/>
      <c r="H61" s="1"/>
      <c r="I61" s="1"/>
      <c r="J61" s="47"/>
      <c r="K61" s="47"/>
      <c r="L61" s="47"/>
      <c r="M61" s="48"/>
      <c r="N61" s="3"/>
      <c r="P61" s="3"/>
      <c r="Q61" s="3"/>
      <c r="R61" s="3"/>
    </row>
    <row r="62" spans="1:47" ht="19.5" thickBot="1" x14ac:dyDescent="0.35">
      <c r="A62" s="49"/>
      <c r="B62" s="50"/>
      <c r="C62" s="50"/>
      <c r="D62" s="51"/>
      <c r="E62" s="52"/>
      <c r="F62" s="52"/>
      <c r="G62" s="52"/>
      <c r="H62" s="53"/>
      <c r="I62" s="53"/>
      <c r="J62" s="52"/>
      <c r="K62" s="52"/>
      <c r="L62" s="52"/>
      <c r="M62" s="54"/>
      <c r="N62" s="3"/>
      <c r="P62" s="3"/>
      <c r="Q62" s="3"/>
      <c r="R62" s="3"/>
    </row>
    <row r="63" spans="1:47" ht="18.75" x14ac:dyDescent="0.3">
      <c r="A63" s="55"/>
      <c r="B63" s="56"/>
      <c r="C63" s="56"/>
      <c r="D63" s="166"/>
      <c r="E63" s="14"/>
      <c r="F63" s="14"/>
      <c r="G63" s="14"/>
      <c r="H63" s="57"/>
      <c r="I63" s="57"/>
      <c r="J63" s="14"/>
      <c r="K63" s="14"/>
      <c r="L63" s="14"/>
      <c r="M63" s="14"/>
      <c r="N63" s="3"/>
      <c r="P63" s="3"/>
      <c r="Q63" s="3"/>
      <c r="R63" s="3"/>
    </row>
    <row r="64" spans="1:47" ht="18.75" x14ac:dyDescent="0.3">
      <c r="A64" s="58" t="s">
        <v>192</v>
      </c>
      <c r="B64" s="58"/>
      <c r="C64" s="58"/>
      <c r="D64" s="59"/>
      <c r="E64" s="60"/>
      <c r="F64" s="60" t="s">
        <v>193</v>
      </c>
      <c r="G64" s="60"/>
      <c r="H64" s="60"/>
      <c r="I64" s="60"/>
      <c r="J64" s="60"/>
      <c r="K64" s="14"/>
      <c r="L64" s="14"/>
      <c r="M64" s="14"/>
      <c r="N64" s="3"/>
      <c r="P64" s="3"/>
      <c r="Q64" s="3"/>
      <c r="R64" s="3"/>
    </row>
    <row r="65" spans="1:21" ht="18.75" x14ac:dyDescent="0.3">
      <c r="A65" s="32"/>
      <c r="B65" s="31"/>
      <c r="C65" s="31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P65" s="3"/>
      <c r="Q65" s="3"/>
      <c r="R65" s="3"/>
    </row>
    <row r="66" spans="1:21" ht="18.75" x14ac:dyDescent="0.3">
      <c r="A66" s="24" t="s">
        <v>60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14"/>
      <c r="P66" s="14"/>
      <c r="Q66" s="14"/>
      <c r="R66" s="3"/>
    </row>
    <row r="67" spans="1:21" ht="19.5" thickBot="1" x14ac:dyDescent="0.35">
      <c r="A67" s="4" t="s">
        <v>61</v>
      </c>
      <c r="B67" s="6"/>
      <c r="C67" s="3"/>
      <c r="D67" s="3"/>
      <c r="E67" s="3"/>
      <c r="F67" s="3"/>
      <c r="G67" s="3"/>
      <c r="H67" s="3"/>
      <c r="I67" s="3"/>
      <c r="J67" s="3"/>
      <c r="K67" s="3"/>
      <c r="L67" s="3"/>
      <c r="M67" s="14"/>
      <c r="N67" s="14"/>
      <c r="P67" s="14"/>
      <c r="Q67" s="14"/>
      <c r="R67" s="3"/>
    </row>
    <row r="68" spans="1:21" ht="18.75" x14ac:dyDescent="0.2">
      <c r="A68" s="317" t="s">
        <v>62</v>
      </c>
      <c r="B68" s="319" t="s">
        <v>63</v>
      </c>
      <c r="C68" s="320"/>
      <c r="D68" s="267" t="s">
        <v>64</v>
      </c>
      <c r="E68" s="214" t="s">
        <v>65</v>
      </c>
      <c r="F68" s="253" t="s">
        <v>66</v>
      </c>
      <c r="G68" s="253"/>
      <c r="H68" s="253"/>
      <c r="I68" s="253" t="s">
        <v>67</v>
      </c>
      <c r="J68" s="253"/>
      <c r="K68" s="253"/>
      <c r="L68" s="214" t="s">
        <v>68</v>
      </c>
      <c r="M68" s="214"/>
      <c r="N68" s="312" t="s">
        <v>194</v>
      </c>
      <c r="P68" s="61"/>
      <c r="Q68" s="62"/>
      <c r="R68" s="62"/>
      <c r="S68" s="63"/>
      <c r="T68" s="57"/>
      <c r="U68" s="57"/>
    </row>
    <row r="69" spans="1:21" ht="47.25" x14ac:dyDescent="0.2">
      <c r="A69" s="318"/>
      <c r="B69" s="130" t="s">
        <v>17</v>
      </c>
      <c r="C69" s="64" t="s">
        <v>69</v>
      </c>
      <c r="D69" s="256"/>
      <c r="E69" s="215"/>
      <c r="F69" s="135" t="s">
        <v>70</v>
      </c>
      <c r="G69" s="135" t="s">
        <v>0</v>
      </c>
      <c r="H69" s="65" t="s">
        <v>71</v>
      </c>
      <c r="I69" s="135" t="s">
        <v>70</v>
      </c>
      <c r="J69" s="135" t="s">
        <v>0</v>
      </c>
      <c r="K69" s="65" t="s">
        <v>71</v>
      </c>
      <c r="L69" s="135" t="s">
        <v>17</v>
      </c>
      <c r="M69" s="130" t="s">
        <v>72</v>
      </c>
      <c r="N69" s="313"/>
      <c r="P69" s="66"/>
      <c r="Q69" s="67"/>
      <c r="R69" s="67"/>
      <c r="S69" s="66"/>
      <c r="T69" s="57"/>
      <c r="U69" s="57"/>
    </row>
    <row r="70" spans="1:21" ht="18.75" x14ac:dyDescent="0.25">
      <c r="A70" s="68" t="s">
        <v>178</v>
      </c>
      <c r="B70" s="139">
        <v>5</v>
      </c>
      <c r="C70" s="167">
        <v>0</v>
      </c>
      <c r="D70" s="139">
        <v>1</v>
      </c>
      <c r="E70" s="139">
        <v>266.2</v>
      </c>
      <c r="F70" s="139">
        <v>140</v>
      </c>
      <c r="G70" s="139">
        <v>149</v>
      </c>
      <c r="H70" s="69">
        <f>IF(F70=0,0,G70/F70)</f>
        <v>1.0642857142857143</v>
      </c>
      <c r="I70" s="139">
        <v>0</v>
      </c>
      <c r="J70" s="139">
        <v>0</v>
      </c>
      <c r="K70" s="69">
        <f>IF(I70=0,0,J70/I70)</f>
        <v>0</v>
      </c>
      <c r="L70" s="139">
        <v>8.93</v>
      </c>
      <c r="M70" s="139">
        <v>0</v>
      </c>
      <c r="N70" s="27">
        <v>0</v>
      </c>
      <c r="P70" s="66"/>
      <c r="Q70" s="67"/>
      <c r="R70" s="67"/>
      <c r="S70" s="66"/>
      <c r="T70" s="70"/>
      <c r="U70" s="70"/>
    </row>
    <row r="71" spans="1:21" ht="18.75" x14ac:dyDescent="0.25">
      <c r="A71" s="68" t="s">
        <v>179</v>
      </c>
      <c r="B71" s="139">
        <v>10</v>
      </c>
      <c r="C71" s="167">
        <v>0</v>
      </c>
      <c r="D71" s="139">
        <v>1</v>
      </c>
      <c r="E71" s="139">
        <v>368.6</v>
      </c>
      <c r="F71" s="139">
        <v>450</v>
      </c>
      <c r="G71" s="139">
        <v>514</v>
      </c>
      <c r="H71" s="69">
        <f>IF(F71=0,0,G71/F71)</f>
        <v>1.1422222222222222</v>
      </c>
      <c r="I71" s="139">
        <v>0</v>
      </c>
      <c r="J71" s="139">
        <v>0</v>
      </c>
      <c r="K71" s="69">
        <f>IF(I71=0,0,J71/I71)</f>
        <v>0</v>
      </c>
      <c r="L71" s="139">
        <v>7.17</v>
      </c>
      <c r="M71" s="139">
        <v>0</v>
      </c>
      <c r="N71" s="27">
        <v>0</v>
      </c>
      <c r="P71" s="66"/>
      <c r="Q71" s="67"/>
      <c r="R71" s="67"/>
      <c r="S71" s="66"/>
      <c r="T71" s="70"/>
      <c r="U71" s="70"/>
    </row>
    <row r="72" spans="1:21" ht="18.75" x14ac:dyDescent="0.25">
      <c r="A72" s="68" t="s">
        <v>177</v>
      </c>
      <c r="B72" s="139">
        <v>15</v>
      </c>
      <c r="C72" s="139">
        <v>0</v>
      </c>
      <c r="D72" s="139">
        <v>1</v>
      </c>
      <c r="E72" s="139">
        <v>318.07</v>
      </c>
      <c r="F72" s="139">
        <v>420</v>
      </c>
      <c r="G72" s="139">
        <v>424</v>
      </c>
      <c r="H72" s="69">
        <f>IF(F72=0,0,G72/F72)</f>
        <v>1.0095238095238095</v>
      </c>
      <c r="I72" s="139">
        <v>0</v>
      </c>
      <c r="J72" s="139">
        <v>0</v>
      </c>
      <c r="K72" s="69">
        <f>IF(I72=0,0,J72/I72)</f>
        <v>0</v>
      </c>
      <c r="L72" s="139">
        <v>11.25</v>
      </c>
      <c r="M72" s="139">
        <v>0</v>
      </c>
      <c r="N72" s="27">
        <v>0</v>
      </c>
      <c r="P72" s="66"/>
      <c r="Q72" s="67"/>
      <c r="R72" s="67"/>
      <c r="S72" s="14"/>
      <c r="T72" s="57"/>
      <c r="U72" s="57"/>
    </row>
    <row r="73" spans="1:21" ht="19.5" thickBot="1" x14ac:dyDescent="0.3">
      <c r="A73" s="71"/>
      <c r="B73" s="143"/>
      <c r="C73" s="143"/>
      <c r="D73" s="143"/>
      <c r="E73" s="143"/>
      <c r="F73" s="143"/>
      <c r="G73" s="143"/>
      <c r="H73" s="72">
        <f>IF(F73=0,0,G73/F73)</f>
        <v>0</v>
      </c>
      <c r="I73" s="143"/>
      <c r="J73" s="143"/>
      <c r="K73" s="72">
        <f>IF(I73=0,0,J73/I73)</f>
        <v>0</v>
      </c>
      <c r="L73" s="143"/>
      <c r="M73" s="143"/>
      <c r="N73" s="29"/>
      <c r="P73" s="66"/>
      <c r="Q73" s="67"/>
      <c r="R73" s="67"/>
      <c r="S73" s="14"/>
      <c r="T73" s="57"/>
      <c r="U73" s="57"/>
    </row>
    <row r="74" spans="1:21" ht="18.75" x14ac:dyDescent="0.25">
      <c r="A74" s="66"/>
      <c r="B74" s="66"/>
      <c r="C74" s="66"/>
      <c r="D74" s="66"/>
      <c r="E74" s="66"/>
      <c r="F74" s="66"/>
      <c r="G74" s="66"/>
      <c r="H74" s="66"/>
      <c r="I74" s="66"/>
      <c r="J74" s="66"/>
      <c r="K74" s="66"/>
      <c r="L74" s="66"/>
      <c r="M74" s="66"/>
      <c r="N74" s="66"/>
      <c r="P74" s="67"/>
      <c r="Q74" s="67"/>
      <c r="R74" s="14"/>
      <c r="S74" s="57"/>
      <c r="T74" s="57"/>
    </row>
    <row r="75" spans="1:21" ht="19.5" thickBot="1" x14ac:dyDescent="0.35">
      <c r="A75" s="73" t="s">
        <v>73</v>
      </c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14"/>
      <c r="N75" s="14"/>
      <c r="P75" s="75"/>
      <c r="Q75" s="75"/>
      <c r="R75" s="14"/>
      <c r="S75" s="57"/>
      <c r="T75" s="57"/>
    </row>
    <row r="76" spans="1:21" ht="18.75" x14ac:dyDescent="0.2">
      <c r="A76" s="265" t="s">
        <v>74</v>
      </c>
      <c r="B76" s="314" t="s">
        <v>63</v>
      </c>
      <c r="C76" s="314"/>
      <c r="D76" s="267" t="s">
        <v>64</v>
      </c>
      <c r="E76" s="214" t="s">
        <v>51</v>
      </c>
      <c r="F76" s="253" t="s">
        <v>66</v>
      </c>
      <c r="G76" s="253"/>
      <c r="H76" s="253"/>
      <c r="I76" s="253" t="s">
        <v>67</v>
      </c>
      <c r="J76" s="253"/>
      <c r="K76" s="253"/>
      <c r="L76" s="314" t="s">
        <v>68</v>
      </c>
      <c r="M76" s="314"/>
      <c r="N76" s="315" t="s">
        <v>195</v>
      </c>
      <c r="P76" s="61"/>
      <c r="Q76" s="62"/>
      <c r="R76" s="62"/>
      <c r="S76" s="63"/>
      <c r="T76" s="57"/>
      <c r="U76" s="57"/>
    </row>
    <row r="77" spans="1:21" ht="47.25" x14ac:dyDescent="0.2">
      <c r="A77" s="266"/>
      <c r="B77" s="130" t="s">
        <v>17</v>
      </c>
      <c r="C77" s="64" t="s">
        <v>69</v>
      </c>
      <c r="D77" s="256"/>
      <c r="E77" s="215"/>
      <c r="F77" s="135" t="s">
        <v>70</v>
      </c>
      <c r="G77" s="135" t="s">
        <v>0</v>
      </c>
      <c r="H77" s="76" t="s">
        <v>71</v>
      </c>
      <c r="I77" s="135" t="s">
        <v>70</v>
      </c>
      <c r="J77" s="135" t="s">
        <v>0</v>
      </c>
      <c r="K77" s="76" t="s">
        <v>71</v>
      </c>
      <c r="L77" s="130" t="s">
        <v>17</v>
      </c>
      <c r="M77" s="130" t="s">
        <v>72</v>
      </c>
      <c r="N77" s="316"/>
      <c r="P77" s="66"/>
      <c r="Q77" s="67"/>
      <c r="R77" s="67"/>
      <c r="S77" s="66"/>
      <c r="T77" s="57"/>
      <c r="U77" s="57"/>
    </row>
    <row r="78" spans="1:21" ht="37.5" x14ac:dyDescent="0.25">
      <c r="A78" s="68" t="s">
        <v>196</v>
      </c>
      <c r="B78" s="139">
        <v>22</v>
      </c>
      <c r="C78" s="139">
        <v>2</v>
      </c>
      <c r="D78" s="139">
        <v>2</v>
      </c>
      <c r="E78" s="139">
        <v>422.15</v>
      </c>
      <c r="F78" s="139">
        <v>1573</v>
      </c>
      <c r="G78" s="139">
        <v>1615</v>
      </c>
      <c r="H78" s="69">
        <f>IF(F78=0,0,G78/F78)</f>
        <v>1.0267005721551177</v>
      </c>
      <c r="I78" s="139">
        <v>80</v>
      </c>
      <c r="J78" s="139">
        <v>88</v>
      </c>
      <c r="K78" s="69">
        <f>IF(I78=0,0,J78/I78)</f>
        <v>1.1000000000000001</v>
      </c>
      <c r="L78" s="168">
        <v>11.09</v>
      </c>
      <c r="M78" s="168">
        <v>11.57</v>
      </c>
      <c r="N78" s="169">
        <v>0</v>
      </c>
      <c r="P78" s="14"/>
      <c r="Q78" s="67"/>
      <c r="R78" s="67"/>
      <c r="S78" s="66"/>
      <c r="T78" s="70"/>
      <c r="U78" s="70"/>
    </row>
    <row r="79" spans="1:21" ht="37.5" x14ac:dyDescent="0.25">
      <c r="A79" s="68" t="s">
        <v>197</v>
      </c>
      <c r="B79" s="139">
        <v>8</v>
      </c>
      <c r="C79" s="139">
        <v>8</v>
      </c>
      <c r="D79" s="139">
        <v>2</v>
      </c>
      <c r="E79" s="139">
        <v>262.25</v>
      </c>
      <c r="F79" s="139">
        <v>415</v>
      </c>
      <c r="G79" s="139">
        <v>426</v>
      </c>
      <c r="H79" s="69">
        <f>IF(F79=0,0,G79/F79)</f>
        <v>1.0265060240963855</v>
      </c>
      <c r="I79" s="139">
        <v>415</v>
      </c>
      <c r="J79" s="139">
        <v>426</v>
      </c>
      <c r="K79" s="69">
        <f>IF(I79=0,0,J79/I79)</f>
        <v>1.0265060240963855</v>
      </c>
      <c r="L79" s="139">
        <v>9.85</v>
      </c>
      <c r="M79" s="139">
        <v>9.85</v>
      </c>
      <c r="N79" s="27">
        <v>0</v>
      </c>
      <c r="P79" s="14"/>
      <c r="Q79" s="67"/>
      <c r="R79" s="67"/>
      <c r="S79" s="66"/>
      <c r="T79" s="70"/>
      <c r="U79" s="70"/>
    </row>
    <row r="80" spans="1:21" ht="37.5" x14ac:dyDescent="0.25">
      <c r="A80" s="68" t="s">
        <v>198</v>
      </c>
      <c r="B80" s="139">
        <v>6</v>
      </c>
      <c r="C80" s="139">
        <v>0</v>
      </c>
      <c r="D80" s="139">
        <v>3</v>
      </c>
      <c r="E80" s="139">
        <v>326.72000000000003</v>
      </c>
      <c r="F80" s="139">
        <v>515</v>
      </c>
      <c r="G80" s="139">
        <v>550</v>
      </c>
      <c r="H80" s="69">
        <f>IF(F80=0,0,G80/F80)</f>
        <v>1.0679611650485437</v>
      </c>
      <c r="I80" s="139">
        <v>0</v>
      </c>
      <c r="J80" s="139">
        <v>0</v>
      </c>
      <c r="K80" s="69">
        <f>IF(I80=0,0,J80/I80)</f>
        <v>0</v>
      </c>
      <c r="L80" s="139">
        <v>10.69</v>
      </c>
      <c r="M80" s="139">
        <v>0</v>
      </c>
      <c r="N80" s="27">
        <v>0</v>
      </c>
      <c r="P80" s="14"/>
      <c r="Q80" s="67"/>
      <c r="R80" s="67"/>
      <c r="S80" s="66"/>
      <c r="T80" s="70"/>
      <c r="U80" s="70"/>
    </row>
    <row r="81" spans="1:21" ht="38.25" thickBot="1" x14ac:dyDescent="0.3">
      <c r="A81" s="71" t="s">
        <v>199</v>
      </c>
      <c r="B81" s="143">
        <v>4</v>
      </c>
      <c r="C81" s="143">
        <v>0</v>
      </c>
      <c r="D81" s="143">
        <v>2</v>
      </c>
      <c r="E81" s="143">
        <v>409.75</v>
      </c>
      <c r="F81" s="143">
        <v>265</v>
      </c>
      <c r="G81" s="143">
        <v>293</v>
      </c>
      <c r="H81" s="72">
        <f>IF(F81=0,0,G81/F81)</f>
        <v>1.1056603773584905</v>
      </c>
      <c r="I81" s="143">
        <v>0</v>
      </c>
      <c r="J81" s="143">
        <v>0</v>
      </c>
      <c r="K81" s="72">
        <f>IF(I81=0,0,J81/I81)</f>
        <v>0</v>
      </c>
      <c r="L81" s="143">
        <v>11.19</v>
      </c>
      <c r="M81" s="143">
        <v>0</v>
      </c>
      <c r="N81" s="29">
        <v>0</v>
      </c>
      <c r="P81" s="14"/>
      <c r="Q81" s="67"/>
      <c r="R81" s="67"/>
      <c r="S81" s="66"/>
      <c r="T81" s="70"/>
      <c r="U81" s="70"/>
    </row>
    <row r="82" spans="1:21" ht="18.75" x14ac:dyDescent="0.2">
      <c r="A82" s="66"/>
      <c r="B82" s="66"/>
      <c r="C82" s="66"/>
      <c r="D82" s="66"/>
      <c r="E82" s="66"/>
      <c r="F82" s="66"/>
      <c r="G82" s="66"/>
      <c r="H82" s="66"/>
      <c r="I82" s="66"/>
      <c r="J82" s="66"/>
      <c r="K82" s="66"/>
      <c r="L82" s="66"/>
      <c r="M82" s="66"/>
      <c r="N82" s="66"/>
      <c r="P82" s="67"/>
      <c r="Q82" s="67"/>
      <c r="R82" s="66"/>
      <c r="S82" s="70"/>
      <c r="T82" s="70"/>
    </row>
    <row r="83" spans="1:21" ht="18.75" x14ac:dyDescent="0.2">
      <c r="A83" s="66"/>
      <c r="B83" s="66"/>
      <c r="C83" s="66"/>
      <c r="D83" s="66"/>
      <c r="E83" s="66"/>
      <c r="F83" s="66"/>
      <c r="G83" s="66"/>
      <c r="H83" s="66"/>
      <c r="I83" s="66"/>
      <c r="J83" s="66"/>
      <c r="K83" s="66"/>
      <c r="L83" s="66"/>
      <c r="M83" s="66"/>
      <c r="N83" s="66"/>
      <c r="P83" s="67"/>
      <c r="Q83" s="67"/>
      <c r="R83" s="66"/>
      <c r="S83" s="70"/>
      <c r="T83" s="70"/>
    </row>
    <row r="84" spans="1:21" ht="18.75" x14ac:dyDescent="0.3">
      <c r="A84" s="24" t="s">
        <v>75</v>
      </c>
      <c r="B84" s="66"/>
      <c r="C84" s="66"/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P84" s="67"/>
      <c r="Q84" s="67"/>
      <c r="R84" s="66"/>
      <c r="S84" s="70"/>
      <c r="T84" s="70"/>
    </row>
    <row r="85" spans="1:21" ht="18.75" x14ac:dyDescent="0.2">
      <c r="A85" s="77"/>
      <c r="B85" s="66"/>
      <c r="C85" s="66"/>
      <c r="D85" s="66"/>
      <c r="E85" s="66"/>
      <c r="F85" s="66"/>
      <c r="G85" s="66"/>
      <c r="H85" s="66"/>
      <c r="I85" s="66"/>
      <c r="J85" s="66"/>
      <c r="K85" s="66"/>
      <c r="L85" s="66"/>
      <c r="M85" s="66"/>
      <c r="N85" s="66"/>
      <c r="P85" s="67"/>
      <c r="Q85" s="67"/>
      <c r="R85" s="66"/>
      <c r="S85" s="70"/>
      <c r="T85" s="70"/>
    </row>
    <row r="86" spans="1:21" ht="18.75" x14ac:dyDescent="0.2">
      <c r="A86" s="301" t="s">
        <v>76</v>
      </c>
      <c r="B86" s="302"/>
      <c r="C86" s="303" t="s">
        <v>70</v>
      </c>
      <c r="D86" s="303"/>
      <c r="E86" s="303"/>
      <c r="F86" s="301" t="s">
        <v>0</v>
      </c>
      <c r="G86" s="304"/>
      <c r="H86" s="302"/>
      <c r="I86" s="305" t="s">
        <v>77</v>
      </c>
      <c r="J86" s="305"/>
      <c r="K86" s="305"/>
      <c r="L86" s="306" t="s">
        <v>78</v>
      </c>
      <c r="M86" s="307"/>
      <c r="N86" s="308"/>
      <c r="O86" s="309" t="s">
        <v>79</v>
      </c>
      <c r="P86" s="310"/>
      <c r="Q86" s="311"/>
      <c r="R86" s="66"/>
      <c r="S86" s="70"/>
      <c r="T86" s="70"/>
    </row>
    <row r="87" spans="1:21" ht="22.5" x14ac:dyDescent="0.2">
      <c r="A87" s="297" t="s">
        <v>80</v>
      </c>
      <c r="B87" s="298"/>
      <c r="C87" s="78" t="s">
        <v>81</v>
      </c>
      <c r="D87" s="78" t="s">
        <v>82</v>
      </c>
      <c r="E87" s="78" t="s">
        <v>83</v>
      </c>
      <c r="F87" s="78" t="s">
        <v>81</v>
      </c>
      <c r="G87" s="78" t="s">
        <v>82</v>
      </c>
      <c r="H87" s="78" t="s">
        <v>83</v>
      </c>
      <c r="I87" s="79" t="s">
        <v>81</v>
      </c>
      <c r="J87" s="79" t="s">
        <v>82</v>
      </c>
      <c r="K87" s="78" t="s">
        <v>83</v>
      </c>
      <c r="L87" s="79" t="s">
        <v>81</v>
      </c>
      <c r="M87" s="79" t="s">
        <v>82</v>
      </c>
      <c r="N87" s="78" t="s">
        <v>83</v>
      </c>
      <c r="O87" s="80" t="s">
        <v>81</v>
      </c>
      <c r="P87" s="80" t="s">
        <v>82</v>
      </c>
      <c r="Q87" s="80" t="s">
        <v>83</v>
      </c>
      <c r="R87" s="66"/>
      <c r="S87" s="70"/>
      <c r="T87" s="70"/>
    </row>
    <row r="88" spans="1:21" ht="18.75" x14ac:dyDescent="0.3">
      <c r="A88" s="297" t="s">
        <v>84</v>
      </c>
      <c r="B88" s="298"/>
      <c r="C88" s="81">
        <v>151025</v>
      </c>
      <c r="D88" s="81"/>
      <c r="E88" s="82">
        <v>24259</v>
      </c>
      <c r="F88" s="81">
        <v>139907</v>
      </c>
      <c r="G88" s="81"/>
      <c r="H88" s="82">
        <v>28446</v>
      </c>
      <c r="I88" s="81">
        <v>135682</v>
      </c>
      <c r="J88" s="83"/>
      <c r="K88" s="82">
        <v>23834</v>
      </c>
      <c r="L88" s="82">
        <f>I88</f>
        <v>135682</v>
      </c>
      <c r="M88" s="82">
        <f t="shared" ref="M88:N89" si="2">J88</f>
        <v>0</v>
      </c>
      <c r="N88" s="82">
        <f>K88</f>
        <v>23834</v>
      </c>
      <c r="O88" s="84">
        <f>IF(C88=0,0,F88/C88)</f>
        <v>0.92638304916404568</v>
      </c>
      <c r="P88" s="84">
        <f t="shared" ref="P88:Q97" si="3">IF(D88=0,0,G88/D88)</f>
        <v>0</v>
      </c>
      <c r="Q88" s="84">
        <f t="shared" si="3"/>
        <v>1.1725957376643721</v>
      </c>
      <c r="R88" s="66"/>
      <c r="S88" s="70"/>
      <c r="T88" s="70"/>
    </row>
    <row r="89" spans="1:21" ht="18.75" x14ac:dyDescent="0.3">
      <c r="A89" s="297" t="s">
        <v>85</v>
      </c>
      <c r="B89" s="298"/>
      <c r="C89" s="82">
        <v>52080</v>
      </c>
      <c r="D89" s="85"/>
      <c r="E89" s="82">
        <v>8365</v>
      </c>
      <c r="F89" s="82">
        <v>53238</v>
      </c>
      <c r="G89" s="85"/>
      <c r="H89" s="82">
        <v>11681</v>
      </c>
      <c r="I89" s="82">
        <v>51126</v>
      </c>
      <c r="J89" s="83"/>
      <c r="K89" s="82">
        <v>9375</v>
      </c>
      <c r="L89" s="82">
        <f>I89</f>
        <v>51126</v>
      </c>
      <c r="M89" s="82">
        <f t="shared" si="2"/>
        <v>0</v>
      </c>
      <c r="N89" s="82">
        <f t="shared" si="2"/>
        <v>9375</v>
      </c>
      <c r="O89" s="84">
        <f t="shared" ref="O89:O97" si="4">IF(C89=0,0,F89/C89)</f>
        <v>1.0222350230414747</v>
      </c>
      <c r="P89" s="84">
        <f t="shared" si="3"/>
        <v>0</v>
      </c>
      <c r="Q89" s="84">
        <f t="shared" si="3"/>
        <v>1.3964136282127915</v>
      </c>
      <c r="R89" s="66"/>
      <c r="S89" s="70"/>
      <c r="T89" s="70"/>
    </row>
    <row r="90" spans="1:21" ht="18.75" x14ac:dyDescent="0.3">
      <c r="A90" s="297" t="s">
        <v>86</v>
      </c>
      <c r="B90" s="298"/>
      <c r="C90" s="86">
        <f>C88/C89</f>
        <v>2.8998655913978495</v>
      </c>
      <c r="D90" s="86"/>
      <c r="E90" s="86">
        <f t="shared" ref="E90:N90" si="5">E88/E89</f>
        <v>2.9000597728631203</v>
      </c>
      <c r="F90" s="86">
        <f t="shared" si="5"/>
        <v>2.6279537172696195</v>
      </c>
      <c r="G90" s="86"/>
      <c r="H90" s="86">
        <f t="shared" si="5"/>
        <v>2.4352367091858573</v>
      </c>
      <c r="I90" s="86">
        <f t="shared" si="5"/>
        <v>2.6538747408363652</v>
      </c>
      <c r="J90" s="86"/>
      <c r="K90" s="86">
        <f t="shared" si="5"/>
        <v>2.5422933333333333</v>
      </c>
      <c r="L90" s="86">
        <f t="shared" si="5"/>
        <v>2.6538747408363652</v>
      </c>
      <c r="M90" s="86"/>
      <c r="N90" s="86">
        <f t="shared" si="5"/>
        <v>2.5422933333333333</v>
      </c>
      <c r="O90" s="84">
        <f t="shared" si="4"/>
        <v>0.906232938886951</v>
      </c>
      <c r="P90" s="84">
        <f t="shared" si="3"/>
        <v>0</v>
      </c>
      <c r="Q90" s="84">
        <f t="shared" si="3"/>
        <v>0.83971948853372747</v>
      </c>
      <c r="R90" s="66"/>
      <c r="S90" s="70"/>
      <c r="T90" s="70"/>
    </row>
    <row r="91" spans="1:21" ht="18.75" x14ac:dyDescent="0.2">
      <c r="A91" s="297" t="s">
        <v>87</v>
      </c>
      <c r="B91" s="298"/>
      <c r="C91" s="85">
        <f>SUM(C93:C96)</f>
        <v>64523</v>
      </c>
      <c r="D91" s="85">
        <f t="shared" ref="D91:N91" si="6">SUM(D93:D96)</f>
        <v>130</v>
      </c>
      <c r="E91" s="85">
        <f t="shared" si="6"/>
        <v>2000</v>
      </c>
      <c r="F91" s="85">
        <f t="shared" si="6"/>
        <v>73497</v>
      </c>
      <c r="G91" s="85">
        <f t="shared" si="6"/>
        <v>188</v>
      </c>
      <c r="H91" s="85">
        <f t="shared" si="6"/>
        <v>2714</v>
      </c>
      <c r="I91" s="85">
        <f t="shared" si="6"/>
        <v>59146</v>
      </c>
      <c r="J91" s="85">
        <f t="shared" si="6"/>
        <v>188</v>
      </c>
      <c r="K91" s="85">
        <f t="shared" si="6"/>
        <v>2636</v>
      </c>
      <c r="L91" s="85">
        <f t="shared" si="6"/>
        <v>59146</v>
      </c>
      <c r="M91" s="85">
        <f t="shared" si="6"/>
        <v>188</v>
      </c>
      <c r="N91" s="85">
        <f t="shared" si="6"/>
        <v>2636</v>
      </c>
      <c r="O91" s="84">
        <f t="shared" si="4"/>
        <v>1.139082187747005</v>
      </c>
      <c r="P91" s="84">
        <f t="shared" si="3"/>
        <v>1.4461538461538461</v>
      </c>
      <c r="Q91" s="84">
        <f t="shared" si="3"/>
        <v>1.357</v>
      </c>
      <c r="R91" s="66"/>
      <c r="S91" s="70"/>
      <c r="T91" s="70"/>
    </row>
    <row r="92" spans="1:21" ht="18.75" x14ac:dyDescent="0.3">
      <c r="A92" s="295" t="s">
        <v>1</v>
      </c>
      <c r="B92" s="296"/>
      <c r="C92" s="85"/>
      <c r="D92" s="85"/>
      <c r="E92" s="82"/>
      <c r="F92" s="85"/>
      <c r="G92" s="85"/>
      <c r="H92" s="82"/>
      <c r="I92" s="85"/>
      <c r="J92" s="82"/>
      <c r="K92" s="82"/>
      <c r="L92" s="82"/>
      <c r="M92" s="83"/>
      <c r="N92" s="82"/>
      <c r="O92" s="84">
        <f t="shared" si="4"/>
        <v>0</v>
      </c>
      <c r="P92" s="84">
        <f t="shared" si="3"/>
        <v>0</v>
      </c>
      <c r="Q92" s="84">
        <f t="shared" si="3"/>
        <v>0</v>
      </c>
      <c r="R92" s="66"/>
      <c r="S92" s="70"/>
      <c r="T92" s="70"/>
    </row>
    <row r="93" spans="1:21" ht="18.75" x14ac:dyDescent="0.3">
      <c r="A93" s="295" t="s">
        <v>88</v>
      </c>
      <c r="B93" s="296"/>
      <c r="C93" s="85">
        <v>20810</v>
      </c>
      <c r="D93" s="85">
        <v>130</v>
      </c>
      <c r="E93" s="82">
        <v>2000</v>
      </c>
      <c r="F93" s="85">
        <v>27333</v>
      </c>
      <c r="G93" s="85">
        <v>188</v>
      </c>
      <c r="H93" s="82">
        <v>2571</v>
      </c>
      <c r="I93" s="85">
        <v>17751</v>
      </c>
      <c r="J93" s="82">
        <v>188</v>
      </c>
      <c r="K93" s="82">
        <v>2571</v>
      </c>
      <c r="L93" s="82">
        <f>I93</f>
        <v>17751</v>
      </c>
      <c r="M93" s="82">
        <f t="shared" ref="M93:N97" si="7">J93</f>
        <v>188</v>
      </c>
      <c r="N93" s="82">
        <f t="shared" si="7"/>
        <v>2571</v>
      </c>
      <c r="O93" s="84">
        <f t="shared" si="4"/>
        <v>1.3134550696780394</v>
      </c>
      <c r="P93" s="84">
        <f t="shared" si="3"/>
        <v>1.4461538461538461</v>
      </c>
      <c r="Q93" s="84">
        <f t="shared" si="3"/>
        <v>1.2855000000000001</v>
      </c>
      <c r="R93" s="66"/>
      <c r="S93" s="70"/>
      <c r="T93" s="70"/>
    </row>
    <row r="94" spans="1:21" ht="18.75" x14ac:dyDescent="0.3">
      <c r="A94" s="295" t="s">
        <v>89</v>
      </c>
      <c r="B94" s="296"/>
      <c r="C94" s="85">
        <v>4333</v>
      </c>
      <c r="D94" s="85"/>
      <c r="E94" s="82"/>
      <c r="F94" s="85">
        <v>4176</v>
      </c>
      <c r="G94" s="85"/>
      <c r="H94" s="82"/>
      <c r="I94" s="85">
        <v>4146</v>
      </c>
      <c r="J94" s="82"/>
      <c r="K94" s="82"/>
      <c r="L94" s="82">
        <f t="shared" ref="L94:L97" si="8">I94</f>
        <v>4146</v>
      </c>
      <c r="M94" s="82">
        <f t="shared" si="7"/>
        <v>0</v>
      </c>
      <c r="N94" s="82">
        <f t="shared" si="7"/>
        <v>0</v>
      </c>
      <c r="O94" s="84">
        <f t="shared" si="4"/>
        <v>0.96376644357258245</v>
      </c>
      <c r="P94" s="84">
        <f t="shared" si="3"/>
        <v>0</v>
      </c>
      <c r="Q94" s="84">
        <f t="shared" si="3"/>
        <v>0</v>
      </c>
      <c r="R94" s="66"/>
      <c r="S94" s="70"/>
      <c r="T94" s="70"/>
    </row>
    <row r="95" spans="1:21" ht="18.75" x14ac:dyDescent="0.3">
      <c r="A95" s="295" t="s">
        <v>90</v>
      </c>
      <c r="B95" s="296"/>
      <c r="C95" s="85">
        <v>15580</v>
      </c>
      <c r="D95" s="85"/>
      <c r="E95" s="82"/>
      <c r="F95" s="85">
        <v>15586</v>
      </c>
      <c r="G95" s="85"/>
      <c r="H95" s="82">
        <v>85</v>
      </c>
      <c r="I95" s="85">
        <v>13725</v>
      </c>
      <c r="J95" s="82"/>
      <c r="K95" s="82">
        <v>7</v>
      </c>
      <c r="L95" s="82">
        <f t="shared" si="8"/>
        <v>13725</v>
      </c>
      <c r="M95" s="82">
        <f t="shared" si="7"/>
        <v>0</v>
      </c>
      <c r="N95" s="82">
        <f t="shared" si="7"/>
        <v>7</v>
      </c>
      <c r="O95" s="84">
        <f t="shared" si="4"/>
        <v>1.000385109114249</v>
      </c>
      <c r="P95" s="84">
        <f t="shared" si="3"/>
        <v>0</v>
      </c>
      <c r="Q95" s="84">
        <f t="shared" si="3"/>
        <v>0</v>
      </c>
      <c r="R95" s="66"/>
      <c r="S95" s="70"/>
      <c r="T95" s="70"/>
    </row>
    <row r="96" spans="1:21" ht="18.75" x14ac:dyDescent="0.3">
      <c r="A96" s="295" t="s">
        <v>91</v>
      </c>
      <c r="B96" s="296"/>
      <c r="C96" s="85">
        <v>23800</v>
      </c>
      <c r="D96" s="85"/>
      <c r="E96" s="82"/>
      <c r="F96" s="85">
        <v>26402</v>
      </c>
      <c r="G96" s="85"/>
      <c r="H96" s="82">
        <v>58</v>
      </c>
      <c r="I96" s="85">
        <v>23524</v>
      </c>
      <c r="J96" s="82"/>
      <c r="K96" s="82">
        <v>58</v>
      </c>
      <c r="L96" s="82">
        <f t="shared" si="8"/>
        <v>23524</v>
      </c>
      <c r="M96" s="82">
        <f t="shared" si="7"/>
        <v>0</v>
      </c>
      <c r="N96" s="82">
        <f t="shared" si="7"/>
        <v>58</v>
      </c>
      <c r="O96" s="84">
        <f t="shared" si="4"/>
        <v>1.109327731092437</v>
      </c>
      <c r="P96" s="84">
        <f t="shared" si="3"/>
        <v>0</v>
      </c>
      <c r="Q96" s="84">
        <f t="shared" si="3"/>
        <v>0</v>
      </c>
      <c r="R96" s="66"/>
      <c r="S96" s="70"/>
      <c r="T96" s="70"/>
    </row>
    <row r="97" spans="1:20" ht="18.75" x14ac:dyDescent="0.3">
      <c r="A97" s="297" t="s">
        <v>92</v>
      </c>
      <c r="B97" s="298"/>
      <c r="C97" s="85">
        <v>25519</v>
      </c>
      <c r="D97" s="85"/>
      <c r="E97" s="82">
        <v>3796</v>
      </c>
      <c r="F97" s="85">
        <v>27126</v>
      </c>
      <c r="G97" s="85"/>
      <c r="H97" s="82">
        <v>3895</v>
      </c>
      <c r="I97" s="85">
        <v>25580</v>
      </c>
      <c r="J97" s="82"/>
      <c r="K97" s="82">
        <v>3857</v>
      </c>
      <c r="L97" s="82">
        <f t="shared" si="8"/>
        <v>25580</v>
      </c>
      <c r="M97" s="82">
        <f t="shared" si="7"/>
        <v>0</v>
      </c>
      <c r="N97" s="82">
        <f t="shared" si="7"/>
        <v>3857</v>
      </c>
      <c r="O97" s="84">
        <f t="shared" si="4"/>
        <v>1.0629726870175165</v>
      </c>
      <c r="P97" s="84">
        <f t="shared" si="3"/>
        <v>0</v>
      </c>
      <c r="Q97" s="84">
        <f t="shared" si="3"/>
        <v>1.0260800842992623</v>
      </c>
      <c r="R97" s="66"/>
      <c r="S97" s="70"/>
      <c r="T97" s="70"/>
    </row>
    <row r="98" spans="1:20" ht="18.75" x14ac:dyDescent="0.2">
      <c r="A98" s="299" t="s">
        <v>93</v>
      </c>
      <c r="B98" s="300"/>
      <c r="C98" s="87" t="s">
        <v>28</v>
      </c>
      <c r="D98" s="87" t="s">
        <v>28</v>
      </c>
      <c r="E98" s="87" t="s">
        <v>28</v>
      </c>
      <c r="F98" s="87">
        <f>F88+F91+F97</f>
        <v>240530</v>
      </c>
      <c r="G98" s="87">
        <f t="shared" ref="G98:N98" si="9">G88+G91+G97</f>
        <v>188</v>
      </c>
      <c r="H98" s="87">
        <f t="shared" si="9"/>
        <v>35055</v>
      </c>
      <c r="I98" s="87">
        <f t="shared" si="9"/>
        <v>220408</v>
      </c>
      <c r="J98" s="87">
        <f t="shared" si="9"/>
        <v>188</v>
      </c>
      <c r="K98" s="87">
        <f t="shared" si="9"/>
        <v>30327</v>
      </c>
      <c r="L98" s="87">
        <f t="shared" si="9"/>
        <v>220408</v>
      </c>
      <c r="M98" s="87">
        <f t="shared" si="9"/>
        <v>188</v>
      </c>
      <c r="N98" s="87">
        <f t="shared" si="9"/>
        <v>30327</v>
      </c>
      <c r="O98" s="88"/>
      <c r="P98" s="88"/>
      <c r="Q98" s="88"/>
      <c r="R98" s="66"/>
      <c r="S98" s="70"/>
      <c r="T98" s="70"/>
    </row>
    <row r="99" spans="1:20" ht="18.75" x14ac:dyDescent="0.2">
      <c r="A99" s="67"/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6"/>
      <c r="N99" s="66"/>
      <c r="P99" s="67"/>
      <c r="Q99" s="67"/>
      <c r="R99" s="66"/>
      <c r="S99" s="70"/>
      <c r="T99" s="70"/>
    </row>
    <row r="100" spans="1:20" ht="18.75" x14ac:dyDescent="0.3">
      <c r="A100" s="58" t="s">
        <v>200</v>
      </c>
      <c r="B100" s="58"/>
      <c r="C100" s="58"/>
      <c r="D100" s="59"/>
      <c r="E100" s="60"/>
      <c r="F100" s="60" t="s">
        <v>201</v>
      </c>
      <c r="G100" s="60"/>
      <c r="H100" s="60"/>
      <c r="I100" s="60"/>
      <c r="J100" s="60"/>
      <c r="K100" s="60"/>
      <c r="L100" s="60"/>
      <c r="M100" s="66"/>
      <c r="N100" s="66"/>
      <c r="P100" s="67"/>
      <c r="Q100" s="67"/>
      <c r="R100" s="66"/>
      <c r="S100" s="70"/>
      <c r="T100" s="70"/>
    </row>
    <row r="101" spans="1:20" ht="18.75" x14ac:dyDescent="0.3">
      <c r="A101" s="58"/>
      <c r="B101" s="59"/>
      <c r="C101" s="59"/>
      <c r="D101" s="59"/>
      <c r="E101" s="60"/>
      <c r="F101" s="60"/>
      <c r="G101" s="60"/>
      <c r="H101" s="60"/>
      <c r="I101" s="60"/>
      <c r="J101" s="60"/>
      <c r="K101" s="60"/>
      <c r="L101" s="89"/>
      <c r="M101" s="66"/>
      <c r="N101" s="66"/>
      <c r="P101" s="67"/>
      <c r="Q101" s="67"/>
      <c r="R101" s="66"/>
      <c r="S101" s="70"/>
      <c r="T101" s="70"/>
    </row>
    <row r="102" spans="1:20" ht="18.75" x14ac:dyDescent="0.3">
      <c r="A102" s="90"/>
      <c r="B102" s="59"/>
      <c r="C102" s="59"/>
      <c r="D102" s="59"/>
      <c r="E102" s="60"/>
      <c r="F102" s="60"/>
      <c r="G102" s="60"/>
      <c r="H102" s="60"/>
      <c r="I102" s="60"/>
      <c r="J102" s="60"/>
      <c r="K102" s="60"/>
      <c r="L102" s="60"/>
      <c r="M102" s="66"/>
      <c r="N102" s="66"/>
      <c r="P102" s="67"/>
      <c r="Q102" s="67"/>
      <c r="R102" s="66"/>
      <c r="S102" s="70"/>
      <c r="T102" s="70"/>
    </row>
    <row r="103" spans="1:20" ht="18.75" x14ac:dyDescent="0.2">
      <c r="A103" s="66"/>
      <c r="B103" s="66"/>
      <c r="C103" s="66"/>
      <c r="D103" s="66"/>
      <c r="E103" s="66"/>
      <c r="F103" s="66"/>
      <c r="G103" s="66"/>
      <c r="H103" s="66"/>
      <c r="I103" s="66"/>
      <c r="J103" s="66"/>
      <c r="K103" s="66"/>
      <c r="L103" s="66"/>
      <c r="M103" s="66"/>
      <c r="N103" s="66"/>
      <c r="P103" s="67"/>
      <c r="Q103" s="67"/>
      <c r="R103" s="66"/>
      <c r="S103" s="70"/>
      <c r="T103" s="70"/>
    </row>
    <row r="104" spans="1:20" ht="18.75" x14ac:dyDescent="0.2">
      <c r="A104" s="292" t="s">
        <v>94</v>
      </c>
      <c r="B104" s="293"/>
      <c r="C104" s="293"/>
      <c r="D104" s="294"/>
      <c r="E104" s="91" t="s">
        <v>70</v>
      </c>
      <c r="F104" s="91" t="s">
        <v>0</v>
      </c>
      <c r="G104" s="92" t="s">
        <v>95</v>
      </c>
      <c r="J104" s="66"/>
      <c r="K104" s="66"/>
      <c r="L104" s="66"/>
      <c r="M104" s="66"/>
      <c r="N104" s="66"/>
      <c r="P104" s="67"/>
      <c r="Q104" s="67"/>
      <c r="R104" s="66"/>
      <c r="S104" s="70"/>
      <c r="T104" s="70"/>
    </row>
    <row r="105" spans="1:20" ht="18.75" x14ac:dyDescent="0.2">
      <c r="A105" s="283" t="s">
        <v>96</v>
      </c>
      <c r="B105" s="283"/>
      <c r="C105" s="283"/>
      <c r="D105" s="283"/>
      <c r="E105" s="91">
        <v>750</v>
      </c>
      <c r="F105" s="91">
        <v>835</v>
      </c>
      <c r="G105" s="69">
        <f t="shared" ref="G105:G113" si="10">IF(E105=0,0,F105/E105)</f>
        <v>1.1133333333333333</v>
      </c>
      <c r="J105" s="66"/>
      <c r="K105" s="66"/>
      <c r="L105" s="66"/>
      <c r="M105" s="66"/>
      <c r="N105" s="66"/>
      <c r="P105" s="67"/>
      <c r="Q105" s="67"/>
      <c r="R105" s="66"/>
      <c r="S105" s="70"/>
      <c r="T105" s="70"/>
    </row>
    <row r="106" spans="1:20" ht="18.75" x14ac:dyDescent="0.2">
      <c r="A106" s="283" t="s">
        <v>97</v>
      </c>
      <c r="B106" s="283"/>
      <c r="C106" s="283"/>
      <c r="D106" s="283"/>
      <c r="E106" s="134">
        <v>3934</v>
      </c>
      <c r="F106" s="134">
        <v>4144</v>
      </c>
      <c r="G106" s="69">
        <f t="shared" si="10"/>
        <v>1.0533807829181494</v>
      </c>
      <c r="J106" s="66"/>
      <c r="K106" s="66"/>
      <c r="L106" s="66"/>
      <c r="M106" s="66"/>
      <c r="N106" s="66"/>
      <c r="P106" s="67"/>
      <c r="Q106" s="67"/>
      <c r="R106" s="66"/>
      <c r="S106" s="70"/>
      <c r="T106" s="70"/>
    </row>
    <row r="107" spans="1:20" ht="18.75" x14ac:dyDescent="0.2">
      <c r="A107" s="283" t="s">
        <v>98</v>
      </c>
      <c r="B107" s="283"/>
      <c r="C107" s="283"/>
      <c r="D107" s="283"/>
      <c r="E107" s="170">
        <v>4064</v>
      </c>
      <c r="F107" s="170">
        <v>3913</v>
      </c>
      <c r="G107" s="69">
        <f t="shared" si="10"/>
        <v>0.96284448818897639</v>
      </c>
      <c r="J107" s="66"/>
      <c r="K107" s="66"/>
      <c r="L107" s="66"/>
      <c r="M107" s="66"/>
      <c r="N107" s="66"/>
      <c r="P107" s="67"/>
      <c r="Q107" s="67"/>
      <c r="R107" s="66"/>
      <c r="S107" s="70"/>
      <c r="T107" s="70"/>
    </row>
    <row r="108" spans="1:20" ht="18.75" x14ac:dyDescent="0.2">
      <c r="A108" s="283" t="s">
        <v>99</v>
      </c>
      <c r="B108" s="283"/>
      <c r="C108" s="283"/>
      <c r="D108" s="283"/>
      <c r="E108" s="170">
        <v>800</v>
      </c>
      <c r="F108" s="170">
        <v>801</v>
      </c>
      <c r="G108" s="69">
        <f t="shared" si="10"/>
        <v>1.00125</v>
      </c>
      <c r="J108" s="66"/>
      <c r="K108" s="66"/>
      <c r="L108" s="66"/>
      <c r="M108" s="66"/>
      <c r="N108" s="66"/>
      <c r="P108" s="67"/>
      <c r="Q108" s="67"/>
      <c r="R108" s="66"/>
      <c r="S108" s="70"/>
      <c r="T108" s="70"/>
    </row>
    <row r="109" spans="1:20" ht="18.75" x14ac:dyDescent="0.2">
      <c r="A109" s="283" t="s">
        <v>100</v>
      </c>
      <c r="B109" s="283"/>
      <c r="C109" s="283"/>
      <c r="D109" s="283"/>
      <c r="E109" s="170">
        <v>19613</v>
      </c>
      <c r="F109" s="170">
        <v>18091</v>
      </c>
      <c r="G109" s="69">
        <f t="shared" si="10"/>
        <v>0.92239840921837557</v>
      </c>
      <c r="J109" s="66"/>
      <c r="K109" s="67"/>
      <c r="L109" s="66"/>
      <c r="M109" s="66"/>
      <c r="N109" s="66"/>
      <c r="P109" s="67"/>
      <c r="Q109" s="67"/>
      <c r="R109" s="66"/>
      <c r="S109" s="70"/>
      <c r="T109" s="70"/>
    </row>
    <row r="110" spans="1:20" ht="18.75" x14ac:dyDescent="0.2">
      <c r="A110" s="283" t="s">
        <v>101</v>
      </c>
      <c r="B110" s="283"/>
      <c r="C110" s="283"/>
      <c r="D110" s="283"/>
      <c r="E110" s="170">
        <v>5899</v>
      </c>
      <c r="F110" s="170">
        <v>6019</v>
      </c>
      <c r="G110" s="69">
        <f t="shared" si="10"/>
        <v>1.0203424309204949</v>
      </c>
      <c r="J110" s="66"/>
      <c r="K110" s="66"/>
      <c r="L110" s="66"/>
      <c r="M110" s="66"/>
      <c r="N110" s="66"/>
      <c r="P110" s="67"/>
      <c r="Q110" s="67"/>
      <c r="R110" s="66"/>
      <c r="S110" s="70"/>
      <c r="T110" s="70"/>
    </row>
    <row r="111" spans="1:20" ht="18.75" x14ac:dyDescent="0.2">
      <c r="A111" s="283" t="s">
        <v>102</v>
      </c>
      <c r="B111" s="283"/>
      <c r="C111" s="283"/>
      <c r="D111" s="283"/>
      <c r="E111" s="93">
        <v>269</v>
      </c>
      <c r="F111" s="93">
        <v>263</v>
      </c>
      <c r="G111" s="69">
        <f t="shared" si="10"/>
        <v>0.97769516728624539</v>
      </c>
      <c r="J111" s="66"/>
      <c r="K111" s="66"/>
      <c r="L111" s="66"/>
      <c r="M111" s="66"/>
      <c r="N111" s="66"/>
      <c r="P111" s="67"/>
      <c r="Q111" s="67"/>
      <c r="R111" s="66"/>
      <c r="S111" s="70"/>
      <c r="T111" s="70"/>
    </row>
    <row r="112" spans="1:20" ht="18.75" x14ac:dyDescent="0.2">
      <c r="A112" s="283" t="s">
        <v>103</v>
      </c>
      <c r="B112" s="283"/>
      <c r="C112" s="283"/>
      <c r="D112" s="283"/>
      <c r="E112" s="93">
        <v>4200</v>
      </c>
      <c r="F112" s="93">
        <v>4266</v>
      </c>
      <c r="G112" s="69">
        <f t="shared" si="10"/>
        <v>1.0157142857142858</v>
      </c>
      <c r="J112" s="66"/>
      <c r="K112" s="66"/>
      <c r="L112" s="66"/>
      <c r="M112" s="66"/>
      <c r="N112" s="66"/>
      <c r="P112" s="67"/>
      <c r="Q112" s="67"/>
      <c r="R112" s="66"/>
      <c r="S112" s="70"/>
      <c r="T112" s="70"/>
    </row>
    <row r="113" spans="1:20" ht="18.75" x14ac:dyDescent="0.2">
      <c r="A113" s="283" t="s">
        <v>104</v>
      </c>
      <c r="B113" s="283"/>
      <c r="C113" s="283"/>
      <c r="D113" s="283"/>
      <c r="E113" s="170">
        <v>4143</v>
      </c>
      <c r="F113" s="170">
        <v>3266</v>
      </c>
      <c r="G113" s="69">
        <f t="shared" si="10"/>
        <v>0.78831764421916484</v>
      </c>
      <c r="J113" s="66"/>
      <c r="K113" s="66"/>
      <c r="L113" s="66"/>
      <c r="M113" s="66"/>
      <c r="N113" s="66"/>
      <c r="P113" s="67"/>
      <c r="Q113" s="67"/>
      <c r="R113" s="66"/>
      <c r="S113" s="70"/>
      <c r="T113" s="70"/>
    </row>
    <row r="114" spans="1:20" ht="18.75" x14ac:dyDescent="0.2">
      <c r="A114" s="283" t="s">
        <v>105</v>
      </c>
      <c r="B114" s="283"/>
      <c r="C114" s="283"/>
      <c r="D114" s="283"/>
      <c r="E114" s="171" t="s">
        <v>28</v>
      </c>
      <c r="F114" s="172">
        <v>22.2</v>
      </c>
      <c r="G114" s="94" t="s">
        <v>28</v>
      </c>
      <c r="J114" s="66"/>
      <c r="K114" s="66"/>
      <c r="L114" s="66"/>
      <c r="M114" s="66"/>
      <c r="N114" s="66"/>
      <c r="P114" s="67"/>
      <c r="Q114" s="67"/>
      <c r="R114" s="66"/>
      <c r="S114" s="70"/>
      <c r="T114" s="70"/>
    </row>
    <row r="115" spans="1:20" ht="18.75" x14ac:dyDescent="0.2">
      <c r="A115" s="283" t="s">
        <v>106</v>
      </c>
      <c r="B115" s="283"/>
      <c r="C115" s="283"/>
      <c r="D115" s="283"/>
      <c r="E115" s="94" t="s">
        <v>28</v>
      </c>
      <c r="F115" s="172">
        <v>51.9</v>
      </c>
      <c r="G115" s="94" t="s">
        <v>28</v>
      </c>
      <c r="J115" s="66"/>
      <c r="K115" s="66"/>
      <c r="L115" s="66"/>
      <c r="M115" s="66"/>
      <c r="N115" s="66"/>
      <c r="P115" s="67"/>
      <c r="Q115" s="67"/>
      <c r="R115" s="66"/>
      <c r="S115" s="70"/>
      <c r="T115" s="70"/>
    </row>
    <row r="116" spans="1:20" ht="18.75" x14ac:dyDescent="0.2">
      <c r="A116" s="283" t="s">
        <v>107</v>
      </c>
      <c r="B116" s="283"/>
      <c r="C116" s="283"/>
      <c r="D116" s="283"/>
      <c r="E116" s="94" t="s">
        <v>28</v>
      </c>
      <c r="F116" s="172">
        <v>48.1</v>
      </c>
      <c r="G116" s="94" t="s">
        <v>28</v>
      </c>
      <c r="J116" s="66"/>
      <c r="K116" s="66"/>
      <c r="L116" s="66"/>
      <c r="M116" s="66"/>
      <c r="N116" s="66"/>
      <c r="P116" s="67"/>
      <c r="Q116" s="67"/>
      <c r="R116" s="66"/>
      <c r="S116" s="70"/>
      <c r="T116" s="70"/>
    </row>
    <row r="117" spans="1:20" ht="19.5" thickBot="1" x14ac:dyDescent="0.25">
      <c r="A117" s="95"/>
      <c r="B117" s="63"/>
      <c r="C117" s="66"/>
      <c r="D117" s="63"/>
      <c r="E117" s="66"/>
      <c r="F117" s="66"/>
      <c r="G117" s="66"/>
      <c r="J117" s="66"/>
      <c r="K117" s="66"/>
      <c r="L117" s="66"/>
      <c r="M117" s="66"/>
      <c r="N117" s="66"/>
      <c r="P117" s="67"/>
      <c r="Q117" s="67"/>
      <c r="R117" s="66"/>
      <c r="S117" s="70"/>
      <c r="T117" s="70"/>
    </row>
    <row r="118" spans="1:20" ht="18.75" x14ac:dyDescent="0.2">
      <c r="A118" s="284"/>
      <c r="B118" s="285"/>
      <c r="C118" s="285"/>
      <c r="D118" s="286"/>
      <c r="E118" s="252"/>
      <c r="F118" s="290" t="s">
        <v>108</v>
      </c>
      <c r="G118" s="291"/>
      <c r="J118" s="66"/>
      <c r="L118" s="66"/>
      <c r="M118" s="66"/>
      <c r="N118" s="66"/>
      <c r="P118" s="67"/>
      <c r="Q118" s="67"/>
      <c r="R118" s="66"/>
      <c r="S118" s="70"/>
      <c r="T118" s="70"/>
    </row>
    <row r="119" spans="1:20" ht="31.5" x14ac:dyDescent="0.2">
      <c r="A119" s="287"/>
      <c r="B119" s="288"/>
      <c r="C119" s="288"/>
      <c r="D119" s="289"/>
      <c r="E119" s="247"/>
      <c r="F119" s="93" t="s">
        <v>17</v>
      </c>
      <c r="G119" s="96" t="s">
        <v>109</v>
      </c>
      <c r="J119" s="66"/>
      <c r="L119" s="66"/>
      <c r="M119" s="66"/>
      <c r="N119" s="66"/>
      <c r="P119" s="67"/>
      <c r="Q119" s="67"/>
      <c r="R119" s="66"/>
      <c r="S119" s="70"/>
      <c r="T119" s="70"/>
    </row>
    <row r="120" spans="1:20" ht="18.75" x14ac:dyDescent="0.2">
      <c r="A120" s="273" t="s">
        <v>110</v>
      </c>
      <c r="B120" s="274"/>
      <c r="C120" s="274"/>
      <c r="D120" s="275"/>
      <c r="E120" s="139" t="s">
        <v>28</v>
      </c>
      <c r="F120" s="172">
        <v>10</v>
      </c>
      <c r="G120" s="152">
        <v>0</v>
      </c>
      <c r="J120" s="66"/>
      <c r="L120" s="66"/>
      <c r="M120" s="66"/>
      <c r="N120" s="66"/>
      <c r="P120" s="67"/>
      <c r="Q120" s="67"/>
      <c r="R120" s="66"/>
      <c r="S120" s="70"/>
      <c r="T120" s="70"/>
    </row>
    <row r="121" spans="1:20" ht="18.75" x14ac:dyDescent="0.25">
      <c r="A121" s="273" t="s">
        <v>111</v>
      </c>
      <c r="B121" s="274"/>
      <c r="C121" s="274"/>
      <c r="D121" s="275"/>
      <c r="E121" s="139" t="s">
        <v>28</v>
      </c>
      <c r="F121" s="139"/>
      <c r="G121" s="27"/>
      <c r="J121" s="66"/>
      <c r="L121" s="66"/>
      <c r="M121" s="66"/>
      <c r="N121" s="66"/>
      <c r="P121" s="67"/>
      <c r="Q121" s="67"/>
      <c r="R121" s="3"/>
    </row>
    <row r="122" spans="1:20" ht="19.5" thickBot="1" x14ac:dyDescent="0.3">
      <c r="A122" s="273" t="s">
        <v>112</v>
      </c>
      <c r="B122" s="274"/>
      <c r="C122" s="274"/>
      <c r="D122" s="275"/>
      <c r="E122" s="143" t="s">
        <v>28</v>
      </c>
      <c r="F122" s="143">
        <v>1</v>
      </c>
      <c r="G122" s="29">
        <v>1</v>
      </c>
      <c r="J122" s="66"/>
      <c r="L122" s="66"/>
      <c r="M122" s="66"/>
      <c r="N122" s="66"/>
      <c r="P122" s="67"/>
      <c r="Q122" s="67"/>
      <c r="R122" s="3"/>
    </row>
    <row r="123" spans="1:20" ht="18.75" x14ac:dyDescent="0.2">
      <c r="A123" s="66"/>
      <c r="B123" s="66"/>
      <c r="C123" s="66"/>
      <c r="D123" s="66"/>
      <c r="E123" s="66"/>
      <c r="F123" s="66"/>
      <c r="G123" s="66"/>
      <c r="H123" s="66"/>
      <c r="I123" s="66"/>
      <c r="J123" s="66"/>
      <c r="K123" s="66"/>
      <c r="L123" s="66"/>
      <c r="M123" s="66"/>
      <c r="N123" s="66"/>
      <c r="P123" s="67"/>
      <c r="Q123" s="67"/>
    </row>
    <row r="124" spans="1:20" ht="18.75" x14ac:dyDescent="0.2">
      <c r="A124" s="66"/>
      <c r="B124" s="66"/>
      <c r="C124" s="66"/>
      <c r="D124" s="66"/>
      <c r="E124" s="66"/>
      <c r="F124" s="66"/>
      <c r="G124" s="66"/>
      <c r="H124" s="66"/>
      <c r="I124" s="66"/>
      <c r="J124" s="66"/>
      <c r="K124" s="66"/>
      <c r="L124" s="66"/>
      <c r="M124" s="66"/>
      <c r="N124" s="66"/>
    </row>
    <row r="125" spans="1:20" ht="18.75" x14ac:dyDescent="0.2">
      <c r="A125" s="97" t="s">
        <v>113</v>
      </c>
      <c r="B125" s="97"/>
      <c r="C125" s="97"/>
      <c r="D125" s="97"/>
      <c r="E125" s="97"/>
      <c r="F125" s="97"/>
      <c r="G125" s="97"/>
      <c r="H125" s="97"/>
      <c r="I125" s="97"/>
      <c r="J125" s="97"/>
      <c r="K125" s="97"/>
      <c r="L125" s="66"/>
      <c r="M125" s="66"/>
      <c r="N125" s="66"/>
    </row>
    <row r="126" spans="1:20" ht="18.75" x14ac:dyDescent="0.2">
      <c r="A126" s="276" t="s">
        <v>114</v>
      </c>
      <c r="B126" s="278" t="s">
        <v>115</v>
      </c>
      <c r="C126" s="279"/>
      <c r="D126" s="278" t="s">
        <v>116</v>
      </c>
      <c r="E126" s="280"/>
      <c r="F126" s="280"/>
      <c r="G126" s="280"/>
      <c r="H126" s="279"/>
      <c r="I126" s="281" t="s">
        <v>117</v>
      </c>
      <c r="J126" s="281" t="s">
        <v>118</v>
      </c>
      <c r="K126" s="257" t="s">
        <v>119</v>
      </c>
      <c r="L126" s="66"/>
      <c r="M126" s="66"/>
      <c r="N126" s="66"/>
    </row>
    <row r="127" spans="1:20" ht="47.25" x14ac:dyDescent="0.2">
      <c r="A127" s="277"/>
      <c r="B127" s="98" t="s">
        <v>120</v>
      </c>
      <c r="C127" s="145" t="s">
        <v>121</v>
      </c>
      <c r="D127" s="138" t="s">
        <v>122</v>
      </c>
      <c r="E127" s="99" t="s">
        <v>123</v>
      </c>
      <c r="F127" s="138" t="s">
        <v>124</v>
      </c>
      <c r="G127" s="136" t="s">
        <v>125</v>
      </c>
      <c r="H127" s="138" t="s">
        <v>126</v>
      </c>
      <c r="I127" s="282"/>
      <c r="J127" s="282"/>
      <c r="K127" s="258"/>
    </row>
    <row r="128" spans="1:20" ht="18.75" x14ac:dyDescent="0.2">
      <c r="A128" s="147">
        <v>1</v>
      </c>
      <c r="B128" s="146">
        <v>2</v>
      </c>
      <c r="C128" s="146">
        <v>3</v>
      </c>
      <c r="D128" s="146">
        <v>4</v>
      </c>
      <c r="E128" s="146">
        <v>5</v>
      </c>
      <c r="F128" s="146">
        <v>6</v>
      </c>
      <c r="G128" s="146">
        <v>7</v>
      </c>
      <c r="H128" s="146">
        <v>8</v>
      </c>
      <c r="I128" s="146">
        <v>9</v>
      </c>
      <c r="J128" s="146">
        <v>10</v>
      </c>
      <c r="K128" s="146">
        <v>11</v>
      </c>
      <c r="P128" s="67"/>
      <c r="Q128" s="100"/>
    </row>
    <row r="129" spans="1:18" ht="18.75" x14ac:dyDescent="0.25">
      <c r="A129" s="101" t="s">
        <v>2</v>
      </c>
      <c r="B129" s="98"/>
      <c r="C129" s="145"/>
      <c r="D129" s="138"/>
      <c r="E129" s="140"/>
      <c r="F129" s="138"/>
      <c r="G129" s="136"/>
      <c r="H129" s="138"/>
      <c r="I129" s="137"/>
      <c r="J129" s="137"/>
      <c r="K129" s="141"/>
      <c r="P129" s="67"/>
      <c r="Q129" s="100"/>
      <c r="R129" s="3"/>
    </row>
    <row r="130" spans="1:18" ht="18.75" x14ac:dyDescent="0.25">
      <c r="A130" s="101"/>
      <c r="B130" s="102"/>
      <c r="C130" s="102"/>
      <c r="D130" s="1"/>
      <c r="E130" s="1"/>
      <c r="F130" s="1"/>
      <c r="G130" s="1"/>
      <c r="H130" s="1"/>
      <c r="I130" s="1"/>
      <c r="J130" s="102"/>
      <c r="K130" s="102"/>
      <c r="P130" s="67"/>
      <c r="Q130" s="100"/>
      <c r="R130" s="3"/>
    </row>
    <row r="131" spans="1:18" ht="18.75" x14ac:dyDescent="0.25">
      <c r="A131" s="103"/>
      <c r="B131" s="67"/>
      <c r="C131" s="67"/>
      <c r="D131" s="57"/>
      <c r="E131" s="57"/>
      <c r="F131" s="57"/>
      <c r="G131" s="57"/>
      <c r="H131" s="57"/>
      <c r="I131" s="57"/>
      <c r="J131" s="67"/>
      <c r="K131" s="67"/>
      <c r="L131" s="67"/>
      <c r="M131" s="67"/>
      <c r="N131" s="100"/>
      <c r="P131" s="67"/>
      <c r="Q131" s="100"/>
      <c r="R131" s="3"/>
    </row>
    <row r="132" spans="1:18" ht="18.75" x14ac:dyDescent="0.25">
      <c r="A132" s="103"/>
      <c r="B132" s="67"/>
      <c r="C132" s="67"/>
      <c r="D132" s="57"/>
      <c r="E132" s="57"/>
      <c r="F132" s="57"/>
      <c r="G132" s="57"/>
      <c r="H132" s="57"/>
      <c r="I132" s="57"/>
      <c r="J132" s="67"/>
      <c r="K132" s="67"/>
      <c r="L132" s="67"/>
      <c r="M132" s="67"/>
      <c r="N132" s="100"/>
      <c r="P132" s="67"/>
      <c r="Q132" s="100"/>
      <c r="R132" s="3"/>
    </row>
    <row r="133" spans="1:18" ht="18.75" x14ac:dyDescent="0.25">
      <c r="A133" s="103"/>
      <c r="B133" s="67"/>
      <c r="C133" s="67"/>
      <c r="D133" s="57"/>
      <c r="E133" s="57"/>
      <c r="F133" s="57"/>
      <c r="G133" s="57"/>
      <c r="H133" s="57"/>
      <c r="I133" s="57"/>
      <c r="J133" s="67"/>
      <c r="K133" s="67"/>
      <c r="L133" s="67"/>
      <c r="M133" s="67"/>
      <c r="N133" s="100"/>
      <c r="P133" s="67"/>
      <c r="Q133" s="100"/>
      <c r="R133" s="3"/>
    </row>
    <row r="134" spans="1:18" ht="18.75" x14ac:dyDescent="0.25">
      <c r="A134" s="259" t="s">
        <v>127</v>
      </c>
      <c r="B134" s="260"/>
      <c r="C134" s="261"/>
      <c r="D134" s="262" t="s">
        <v>128</v>
      </c>
      <c r="E134" s="263"/>
      <c r="F134" s="264"/>
      <c r="G134" s="57"/>
      <c r="H134" s="57"/>
      <c r="I134" s="57"/>
      <c r="J134" s="67"/>
      <c r="K134" s="67"/>
      <c r="L134" s="67"/>
      <c r="M134" s="67"/>
      <c r="N134" s="100"/>
      <c r="P134" s="67"/>
      <c r="Q134" s="100"/>
      <c r="R134" s="3"/>
    </row>
    <row r="135" spans="1:18" ht="18.75" x14ac:dyDescent="0.25">
      <c r="A135" s="146">
        <v>12</v>
      </c>
      <c r="B135" s="146">
        <v>13</v>
      </c>
      <c r="C135" s="146">
        <v>14</v>
      </c>
      <c r="D135" s="146">
        <v>15</v>
      </c>
      <c r="E135" s="146">
        <v>16</v>
      </c>
      <c r="F135" s="146">
        <v>17</v>
      </c>
      <c r="G135" s="57"/>
      <c r="H135" s="57"/>
      <c r="I135" s="57"/>
      <c r="J135" s="67"/>
      <c r="K135" s="67"/>
      <c r="L135" s="67"/>
      <c r="M135" s="67"/>
      <c r="N135" s="100"/>
      <c r="P135" s="67"/>
      <c r="Q135" s="100"/>
      <c r="R135" s="3"/>
    </row>
    <row r="136" spans="1:18" ht="31.5" x14ac:dyDescent="0.25">
      <c r="A136" s="145" t="s">
        <v>70</v>
      </c>
      <c r="B136" s="145" t="s">
        <v>0</v>
      </c>
      <c r="C136" s="98" t="s">
        <v>79</v>
      </c>
      <c r="D136" s="145" t="s">
        <v>70</v>
      </c>
      <c r="E136" s="145" t="s">
        <v>0</v>
      </c>
      <c r="F136" s="98" t="s">
        <v>79</v>
      </c>
      <c r="G136" s="57"/>
      <c r="H136" s="57"/>
      <c r="I136" s="57"/>
      <c r="J136" s="67"/>
      <c r="K136" s="67"/>
      <c r="L136" s="67"/>
      <c r="M136" s="67"/>
      <c r="N136" s="100"/>
      <c r="P136" s="67"/>
      <c r="Q136" s="100"/>
      <c r="R136" s="3"/>
    </row>
    <row r="137" spans="1:18" ht="18.75" x14ac:dyDescent="0.25">
      <c r="A137" s="145"/>
      <c r="B137" s="145"/>
      <c r="C137" s="104">
        <f>IF(A137=0,0,B137/A137)</f>
        <v>0</v>
      </c>
      <c r="D137" s="102"/>
      <c r="E137" s="102"/>
      <c r="F137" s="104">
        <f>IF(D137=0,0,E137/D137)</f>
        <v>0</v>
      </c>
      <c r="G137" s="57"/>
      <c r="H137" s="57"/>
      <c r="I137" s="57"/>
      <c r="J137" s="67"/>
      <c r="K137" s="67"/>
      <c r="L137" s="67"/>
      <c r="M137" s="67"/>
      <c r="N137" s="100"/>
      <c r="P137" s="67"/>
      <c r="Q137" s="100"/>
      <c r="R137" s="3"/>
    </row>
    <row r="138" spans="1:18" ht="18.75" x14ac:dyDescent="0.25">
      <c r="A138" s="102"/>
      <c r="B138" s="102"/>
      <c r="C138" s="104">
        <f>IF(A138=0,0,B138/A138)</f>
        <v>0</v>
      </c>
      <c r="D138" s="102"/>
      <c r="E138" s="102"/>
      <c r="F138" s="104">
        <f>IF(D138=0,0,E138/D138)</f>
        <v>0</v>
      </c>
      <c r="G138" s="57"/>
      <c r="H138" s="57"/>
      <c r="I138" s="57"/>
      <c r="J138" s="67"/>
      <c r="K138" s="67"/>
      <c r="L138" s="67"/>
      <c r="M138" s="67"/>
      <c r="N138" s="100"/>
      <c r="P138" s="67"/>
      <c r="Q138" s="100"/>
      <c r="R138" s="3"/>
    </row>
    <row r="139" spans="1:18" ht="18.75" x14ac:dyDescent="0.25">
      <c r="A139" s="103"/>
      <c r="B139" s="67"/>
      <c r="C139" s="67"/>
      <c r="D139" s="57"/>
      <c r="E139" s="57"/>
      <c r="F139" s="57"/>
      <c r="G139" s="57"/>
      <c r="H139" s="57"/>
      <c r="I139" s="57"/>
      <c r="J139" s="67"/>
      <c r="K139" s="67"/>
      <c r="L139" s="67"/>
      <c r="M139" s="67"/>
      <c r="N139" s="100"/>
      <c r="P139" s="67"/>
      <c r="Q139" s="100"/>
      <c r="R139" s="3"/>
    </row>
    <row r="140" spans="1:18" ht="18.75" x14ac:dyDescent="0.3">
      <c r="A140" s="7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P140" s="3"/>
      <c r="Q140" s="3"/>
      <c r="R140" s="3"/>
    </row>
    <row r="141" spans="1:18" ht="19.5" thickBot="1" x14ac:dyDescent="0.35">
      <c r="A141" s="24" t="s">
        <v>129</v>
      </c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P141" s="3"/>
      <c r="Q141" s="3"/>
      <c r="R141" s="3"/>
    </row>
    <row r="142" spans="1:18" ht="18.75" x14ac:dyDescent="0.25">
      <c r="A142" s="265" t="s">
        <v>130</v>
      </c>
      <c r="B142" s="267" t="s">
        <v>131</v>
      </c>
      <c r="C142" s="267"/>
      <c r="D142" s="268" t="s">
        <v>132</v>
      </c>
      <c r="E142" s="268"/>
      <c r="F142" s="268"/>
      <c r="G142" s="268"/>
      <c r="H142" s="268"/>
      <c r="I142" s="269" t="s">
        <v>202</v>
      </c>
      <c r="J142" s="269" t="s">
        <v>203</v>
      </c>
      <c r="K142" s="271" t="s">
        <v>79</v>
      </c>
      <c r="M142" s="66"/>
      <c r="N142" s="66"/>
      <c r="P142" s="3"/>
      <c r="Q142" s="3"/>
      <c r="R142" s="3"/>
    </row>
    <row r="143" spans="1:18" ht="75" x14ac:dyDescent="0.25">
      <c r="A143" s="266"/>
      <c r="B143" s="139" t="s">
        <v>120</v>
      </c>
      <c r="C143" s="139" t="s">
        <v>121</v>
      </c>
      <c r="D143" s="139" t="s">
        <v>122</v>
      </c>
      <c r="E143" s="142" t="s">
        <v>123</v>
      </c>
      <c r="F143" s="139" t="s">
        <v>124</v>
      </c>
      <c r="G143" s="139" t="s">
        <v>125</v>
      </c>
      <c r="H143" s="139" t="s">
        <v>126</v>
      </c>
      <c r="I143" s="270"/>
      <c r="J143" s="270"/>
      <c r="K143" s="272"/>
      <c r="L143" s="57"/>
      <c r="M143" s="66"/>
      <c r="N143" s="66"/>
      <c r="P143" s="3"/>
      <c r="Q143" s="3"/>
      <c r="R143" s="3"/>
    </row>
    <row r="144" spans="1:18" ht="38.25" thickBot="1" x14ac:dyDescent="0.3">
      <c r="A144" s="105" t="s">
        <v>133</v>
      </c>
      <c r="B144" s="173">
        <v>560</v>
      </c>
      <c r="C144" s="173"/>
      <c r="D144" s="173"/>
      <c r="E144" s="173">
        <v>551</v>
      </c>
      <c r="F144" s="173"/>
      <c r="G144" s="173"/>
      <c r="H144" s="173">
        <v>9</v>
      </c>
      <c r="I144" s="173">
        <v>560</v>
      </c>
      <c r="J144" s="173">
        <v>560</v>
      </c>
      <c r="K144" s="106">
        <f>IF(I144=0,0,J144/I144)</f>
        <v>1</v>
      </c>
      <c r="L144" s="66"/>
      <c r="M144" s="66"/>
      <c r="N144" s="66"/>
      <c r="P144" s="3"/>
      <c r="Q144" s="3"/>
      <c r="R144" s="3"/>
    </row>
    <row r="145" spans="1:18" ht="18.75" x14ac:dyDescent="0.3">
      <c r="A145" s="7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P145" s="3"/>
      <c r="Q145" s="3"/>
      <c r="R145" s="3"/>
    </row>
    <row r="146" spans="1:18" ht="18.75" x14ac:dyDescent="0.3">
      <c r="A146" s="24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P146" s="3"/>
      <c r="Q146" s="3"/>
      <c r="R146" s="3"/>
    </row>
    <row r="147" spans="1:18" ht="18.75" x14ac:dyDescent="0.3">
      <c r="A147" s="24" t="s">
        <v>134</v>
      </c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P147" s="3"/>
      <c r="Q147" s="3"/>
      <c r="R147" s="3"/>
    </row>
    <row r="148" spans="1:18" ht="18.75" x14ac:dyDescent="0.25">
      <c r="A148" s="256"/>
      <c r="B148" s="256"/>
      <c r="C148" s="256"/>
      <c r="D148" s="256"/>
      <c r="E148" s="256"/>
      <c r="F148" s="107" t="s">
        <v>135</v>
      </c>
      <c r="G148" s="135" t="s">
        <v>136</v>
      </c>
      <c r="H148" s="135" t="s">
        <v>40</v>
      </c>
      <c r="I148" s="135" t="s">
        <v>137</v>
      </c>
      <c r="J148" s="66"/>
      <c r="K148" s="66"/>
      <c r="L148" s="66"/>
      <c r="M148" s="66"/>
      <c r="N148" s="66"/>
      <c r="P148" s="3"/>
      <c r="Q148" s="3"/>
      <c r="R148" s="3"/>
    </row>
    <row r="149" spans="1:18" ht="18.75" x14ac:dyDescent="0.25">
      <c r="A149" s="246" t="s">
        <v>138</v>
      </c>
      <c r="B149" s="246"/>
      <c r="C149" s="246"/>
      <c r="D149" s="246"/>
      <c r="E149" s="246"/>
      <c r="F149" s="1"/>
      <c r="G149" s="139">
        <v>2568.39</v>
      </c>
      <c r="H149" s="139"/>
      <c r="I149" s="139"/>
      <c r="J149" s="66"/>
      <c r="K149" s="66"/>
      <c r="L149" s="66"/>
      <c r="M149" s="66"/>
      <c r="N149" s="66"/>
      <c r="P149" s="3"/>
      <c r="Q149" s="3"/>
      <c r="R149" s="3"/>
    </row>
    <row r="150" spans="1:18" ht="18.75" x14ac:dyDescent="0.25">
      <c r="A150" s="250" t="s">
        <v>139</v>
      </c>
      <c r="B150" s="250"/>
      <c r="C150" s="250"/>
      <c r="D150" s="250"/>
      <c r="E150" s="250"/>
      <c r="F150" s="1"/>
      <c r="G150" s="139">
        <v>173.18</v>
      </c>
      <c r="H150" s="139"/>
      <c r="I150" s="139"/>
      <c r="J150" s="66"/>
      <c r="K150" s="66"/>
      <c r="L150" s="66"/>
      <c r="M150" s="66"/>
      <c r="N150" s="66"/>
      <c r="P150" s="3"/>
      <c r="Q150" s="3"/>
      <c r="R150" s="3"/>
    </row>
    <row r="151" spans="1:18" ht="18.75" x14ac:dyDescent="0.25">
      <c r="A151" s="250" t="s">
        <v>140</v>
      </c>
      <c r="B151" s="250"/>
      <c r="C151" s="250"/>
      <c r="D151" s="250"/>
      <c r="E151" s="250"/>
      <c r="F151" s="1"/>
      <c r="G151" s="139">
        <v>211.25</v>
      </c>
      <c r="H151" s="139"/>
      <c r="I151" s="139"/>
      <c r="J151" s="66"/>
      <c r="K151" s="66"/>
      <c r="L151" s="66"/>
      <c r="M151" s="66"/>
      <c r="N151" s="66"/>
      <c r="P151" s="3"/>
      <c r="Q151" s="3"/>
      <c r="R151" s="3"/>
    </row>
    <row r="152" spans="1:18" ht="18.75" x14ac:dyDescent="0.25">
      <c r="A152" s="246" t="s">
        <v>141</v>
      </c>
      <c r="B152" s="246"/>
      <c r="C152" s="246"/>
      <c r="D152" s="246"/>
      <c r="E152" s="246"/>
      <c r="F152" s="1"/>
      <c r="G152" s="139">
        <v>905.89</v>
      </c>
      <c r="H152" s="139"/>
      <c r="I152" s="139"/>
      <c r="J152" s="66"/>
      <c r="K152" s="66"/>
      <c r="L152" s="66"/>
      <c r="M152" s="66"/>
      <c r="N152" s="66"/>
      <c r="P152" s="3"/>
      <c r="Q152" s="3"/>
      <c r="R152" s="3"/>
    </row>
    <row r="153" spans="1:18" ht="18.75" x14ac:dyDescent="0.25">
      <c r="A153" s="250" t="s">
        <v>142</v>
      </c>
      <c r="B153" s="250"/>
      <c r="C153" s="250"/>
      <c r="D153" s="250"/>
      <c r="E153" s="250"/>
      <c r="F153" s="1"/>
      <c r="G153" s="139">
        <v>33.89</v>
      </c>
      <c r="H153" s="139"/>
      <c r="I153" s="139"/>
      <c r="J153" s="66"/>
      <c r="K153" s="66"/>
      <c r="L153" s="66"/>
      <c r="M153" s="66"/>
      <c r="N153" s="66"/>
      <c r="P153" s="3"/>
      <c r="Q153" s="3"/>
      <c r="R153" s="3"/>
    </row>
    <row r="154" spans="1:18" ht="18.75" x14ac:dyDescent="0.25">
      <c r="A154" s="246" t="s">
        <v>143</v>
      </c>
      <c r="B154" s="246"/>
      <c r="C154" s="246"/>
      <c r="D154" s="246"/>
      <c r="E154" s="246"/>
      <c r="F154" s="1"/>
      <c r="G154" s="139">
        <v>471.04</v>
      </c>
      <c r="H154" s="139"/>
      <c r="I154" s="139"/>
      <c r="J154" s="66"/>
      <c r="K154" s="66"/>
      <c r="L154" s="66"/>
      <c r="M154" s="66"/>
      <c r="N154" s="66"/>
      <c r="P154" s="3"/>
      <c r="Q154" s="3"/>
      <c r="R154" s="3"/>
    </row>
    <row r="155" spans="1:18" ht="18.75" x14ac:dyDescent="0.25">
      <c r="A155" s="250" t="s">
        <v>144</v>
      </c>
      <c r="B155" s="250"/>
      <c r="C155" s="250"/>
      <c r="D155" s="250"/>
      <c r="E155" s="250"/>
      <c r="F155" s="1"/>
      <c r="G155" s="139">
        <v>14.11</v>
      </c>
      <c r="H155" s="139"/>
      <c r="I155" s="139"/>
      <c r="J155" s="66"/>
      <c r="K155" s="66"/>
      <c r="L155" s="66"/>
      <c r="M155" s="66"/>
      <c r="N155" s="66"/>
      <c r="P155" s="3"/>
      <c r="Q155" s="3"/>
      <c r="R155" s="3"/>
    </row>
    <row r="156" spans="1:18" ht="18.75" x14ac:dyDescent="0.25">
      <c r="A156" s="246" t="s">
        <v>145</v>
      </c>
      <c r="B156" s="246"/>
      <c r="C156" s="246"/>
      <c r="D156" s="246"/>
      <c r="E156" s="246"/>
      <c r="F156" s="1"/>
      <c r="G156" s="139">
        <v>680.85</v>
      </c>
      <c r="H156" s="139"/>
      <c r="I156" s="139"/>
      <c r="J156" s="66"/>
      <c r="K156" s="66"/>
      <c r="L156" s="66"/>
      <c r="M156" s="66"/>
      <c r="N156" s="66"/>
      <c r="P156" s="3"/>
      <c r="Q156" s="3"/>
      <c r="R156" s="3"/>
    </row>
    <row r="157" spans="1:18" ht="18.75" x14ac:dyDescent="0.25">
      <c r="A157" s="250" t="s">
        <v>146</v>
      </c>
      <c r="B157" s="250"/>
      <c r="C157" s="250"/>
      <c r="D157" s="250"/>
      <c r="E157" s="250"/>
      <c r="F157" s="1"/>
      <c r="G157" s="139">
        <v>27.2</v>
      </c>
      <c r="H157" s="139"/>
      <c r="I157" s="139"/>
      <c r="J157" s="66"/>
      <c r="K157" s="66"/>
      <c r="L157" s="66"/>
      <c r="M157" s="66"/>
      <c r="N157" s="66"/>
      <c r="P157" s="3"/>
      <c r="Q157" s="3"/>
      <c r="R157" s="3"/>
    </row>
    <row r="158" spans="1:18" ht="18.75" x14ac:dyDescent="0.25">
      <c r="A158" s="246" t="s">
        <v>147</v>
      </c>
      <c r="B158" s="246"/>
      <c r="C158" s="246"/>
      <c r="D158" s="246"/>
      <c r="E158" s="246"/>
      <c r="F158" s="1"/>
      <c r="G158" s="139">
        <v>1138.74</v>
      </c>
      <c r="H158" s="139"/>
      <c r="I158" s="139"/>
      <c r="J158" s="66"/>
      <c r="K158" s="66"/>
      <c r="L158" s="66"/>
      <c r="M158" s="66"/>
      <c r="N158" s="66"/>
      <c r="P158" s="3"/>
      <c r="Q158" s="3"/>
      <c r="R158" s="3"/>
    </row>
    <row r="159" spans="1:18" ht="18.75" x14ac:dyDescent="0.25">
      <c r="A159" s="250" t="s">
        <v>148</v>
      </c>
      <c r="B159" s="250"/>
      <c r="C159" s="250"/>
      <c r="D159" s="250"/>
      <c r="E159" s="250"/>
      <c r="F159" s="1"/>
      <c r="G159" s="139">
        <v>31.8</v>
      </c>
      <c r="H159" s="139"/>
      <c r="I159" s="139"/>
      <c r="J159" s="66"/>
      <c r="K159" s="66"/>
      <c r="L159" s="66"/>
      <c r="M159" s="66"/>
      <c r="N159" s="66"/>
      <c r="P159" s="3"/>
      <c r="Q159" s="3"/>
      <c r="R159" s="3"/>
    </row>
    <row r="160" spans="1:18" ht="18.75" x14ac:dyDescent="0.25">
      <c r="A160" s="246" t="s">
        <v>149</v>
      </c>
      <c r="B160" s="246"/>
      <c r="C160" s="246"/>
      <c r="D160" s="246"/>
      <c r="E160" s="246"/>
      <c r="F160" s="1"/>
      <c r="G160" s="139"/>
      <c r="H160" s="139"/>
      <c r="I160" s="139"/>
      <c r="J160" s="66"/>
      <c r="K160" s="66"/>
      <c r="L160" s="66"/>
      <c r="M160" s="66"/>
      <c r="N160" s="66"/>
      <c r="P160" s="3"/>
      <c r="Q160" s="3"/>
      <c r="R160" s="3"/>
    </row>
    <row r="161" spans="1:20" ht="18.75" x14ac:dyDescent="0.25">
      <c r="A161" s="250" t="s">
        <v>150</v>
      </c>
      <c r="B161" s="250"/>
      <c r="C161" s="250"/>
      <c r="D161" s="250"/>
      <c r="E161" s="250"/>
      <c r="F161" s="1"/>
      <c r="G161" s="139"/>
      <c r="H161" s="139"/>
      <c r="I161" s="139"/>
      <c r="J161" s="66"/>
      <c r="K161" s="66"/>
      <c r="L161" s="66"/>
      <c r="M161" s="66"/>
      <c r="N161" s="66"/>
      <c r="P161" s="3"/>
      <c r="Q161" s="3"/>
      <c r="R161" s="3"/>
    </row>
    <row r="162" spans="1:20" ht="18.75" x14ac:dyDescent="0.3">
      <c r="A162" s="24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R162" s="3"/>
    </row>
    <row r="163" spans="1:20" ht="19.5" thickBot="1" x14ac:dyDescent="0.35">
      <c r="A163" s="24" t="s">
        <v>151</v>
      </c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R163" s="3"/>
    </row>
    <row r="164" spans="1:20" ht="18.75" x14ac:dyDescent="0.25">
      <c r="A164" s="251"/>
      <c r="B164" s="252"/>
      <c r="C164" s="252"/>
      <c r="D164" s="252"/>
      <c r="E164" s="252"/>
      <c r="F164" s="253" t="s">
        <v>152</v>
      </c>
      <c r="G164" s="253"/>
      <c r="H164" s="253"/>
      <c r="I164" s="253"/>
      <c r="J164" s="253"/>
      <c r="K164" s="254" t="s">
        <v>153</v>
      </c>
      <c r="L164" s="254"/>
      <c r="M164" s="254" t="s">
        <v>154</v>
      </c>
      <c r="N164" s="255"/>
      <c r="O164" s="174"/>
      <c r="P164" s="174"/>
      <c r="Q164" s="2"/>
      <c r="T164" s="3"/>
    </row>
    <row r="165" spans="1:20" ht="18.75" x14ac:dyDescent="0.25">
      <c r="A165" s="245" t="s">
        <v>204</v>
      </c>
      <c r="B165" s="246"/>
      <c r="C165" s="246"/>
      <c r="D165" s="246"/>
      <c r="E165" s="246"/>
      <c r="F165" s="238"/>
      <c r="G165" s="238"/>
      <c r="H165" s="238"/>
      <c r="I165" s="238"/>
      <c r="J165" s="238"/>
      <c r="K165" s="247"/>
      <c r="L165" s="247"/>
      <c r="M165" s="248"/>
      <c r="N165" s="249"/>
      <c r="O165" s="175"/>
      <c r="P165" s="175"/>
      <c r="Q165" s="2"/>
      <c r="T165" s="3"/>
    </row>
    <row r="166" spans="1:20" ht="18.75" x14ac:dyDescent="0.25">
      <c r="A166" s="235" t="s">
        <v>205</v>
      </c>
      <c r="B166" s="227"/>
      <c r="C166" s="227"/>
      <c r="D166" s="227"/>
      <c r="E166" s="228"/>
      <c r="F166" s="238" t="s">
        <v>206</v>
      </c>
      <c r="G166" s="238"/>
      <c r="H166" s="238"/>
      <c r="I166" s="238"/>
      <c r="J166" s="238"/>
      <c r="K166" s="247" t="s">
        <v>207</v>
      </c>
      <c r="L166" s="247"/>
      <c r="M166" s="248">
        <v>11102</v>
      </c>
      <c r="N166" s="249"/>
      <c r="O166" s="175"/>
      <c r="P166" s="175"/>
      <c r="Q166" s="2"/>
      <c r="R166" s="3"/>
      <c r="S166" s="3"/>
      <c r="T166" s="3"/>
    </row>
    <row r="167" spans="1:20" ht="18.75" x14ac:dyDescent="0.25">
      <c r="A167" s="236"/>
      <c r="B167" s="229"/>
      <c r="C167" s="229"/>
      <c r="D167" s="229"/>
      <c r="E167" s="230"/>
      <c r="F167" s="219" t="s">
        <v>208</v>
      </c>
      <c r="G167" s="220"/>
      <c r="H167" s="220"/>
      <c r="I167" s="220"/>
      <c r="J167" s="221"/>
      <c r="K167" s="242" t="s">
        <v>209</v>
      </c>
      <c r="L167" s="243"/>
      <c r="M167" s="223">
        <v>49250</v>
      </c>
      <c r="N167" s="224"/>
      <c r="O167" s="175"/>
      <c r="P167" s="175"/>
      <c r="Q167" s="2"/>
      <c r="R167" s="3"/>
      <c r="S167" s="3"/>
      <c r="T167" s="3"/>
    </row>
    <row r="168" spans="1:20" ht="18.75" x14ac:dyDescent="0.25">
      <c r="A168" s="236"/>
      <c r="B168" s="229"/>
      <c r="C168" s="229"/>
      <c r="D168" s="229"/>
      <c r="E168" s="230"/>
      <c r="F168" s="219" t="s">
        <v>208</v>
      </c>
      <c r="G168" s="220"/>
      <c r="H168" s="220"/>
      <c r="I168" s="220"/>
      <c r="J168" s="221"/>
      <c r="K168" s="242" t="s">
        <v>210</v>
      </c>
      <c r="L168" s="243"/>
      <c r="M168" s="223">
        <v>49250</v>
      </c>
      <c r="N168" s="224"/>
      <c r="O168" s="175"/>
      <c r="P168" s="175"/>
      <c r="Q168" s="2"/>
      <c r="R168" s="3"/>
      <c r="S168" s="3"/>
      <c r="T168" s="3"/>
    </row>
    <row r="169" spans="1:20" ht="18.75" x14ac:dyDescent="0.25">
      <c r="A169" s="236"/>
      <c r="B169" s="229"/>
      <c r="C169" s="229"/>
      <c r="D169" s="229"/>
      <c r="E169" s="230"/>
      <c r="F169" s="219" t="s">
        <v>211</v>
      </c>
      <c r="G169" s="220"/>
      <c r="H169" s="220"/>
      <c r="I169" s="220"/>
      <c r="J169" s="221"/>
      <c r="K169" s="242" t="s">
        <v>212</v>
      </c>
      <c r="L169" s="243"/>
      <c r="M169" s="223">
        <v>264947.09999999998</v>
      </c>
      <c r="N169" s="224"/>
      <c r="O169" s="175"/>
      <c r="P169" s="175"/>
      <c r="Q169" s="2"/>
      <c r="R169" s="3"/>
      <c r="S169" s="3"/>
      <c r="T169" s="3"/>
    </row>
    <row r="170" spans="1:20" ht="18.75" x14ac:dyDescent="0.25">
      <c r="A170" s="236"/>
      <c r="B170" s="229"/>
      <c r="C170" s="229"/>
      <c r="D170" s="229"/>
      <c r="E170" s="230"/>
      <c r="F170" s="219" t="s">
        <v>213</v>
      </c>
      <c r="G170" s="220"/>
      <c r="H170" s="220"/>
      <c r="I170" s="220"/>
      <c r="J170" s="221"/>
      <c r="K170" s="242" t="s">
        <v>210</v>
      </c>
      <c r="L170" s="243"/>
      <c r="M170" s="223">
        <v>89000</v>
      </c>
      <c r="N170" s="224"/>
      <c r="O170" s="175"/>
      <c r="P170" s="175"/>
      <c r="Q170" s="2"/>
      <c r="R170" s="3"/>
      <c r="S170" s="3"/>
      <c r="T170" s="3"/>
    </row>
    <row r="171" spans="1:20" ht="18.75" x14ac:dyDescent="0.25">
      <c r="A171" s="236"/>
      <c r="B171" s="229"/>
      <c r="C171" s="229"/>
      <c r="D171" s="229"/>
      <c r="E171" s="230"/>
      <c r="F171" s="219" t="s">
        <v>214</v>
      </c>
      <c r="G171" s="220"/>
      <c r="H171" s="220"/>
      <c r="I171" s="220"/>
      <c r="J171" s="221"/>
      <c r="K171" s="242" t="s">
        <v>210</v>
      </c>
      <c r="L171" s="243"/>
      <c r="M171" s="223">
        <v>200</v>
      </c>
      <c r="N171" s="224"/>
      <c r="O171" s="175"/>
      <c r="P171" s="175"/>
      <c r="Q171" s="2"/>
      <c r="R171" s="3"/>
      <c r="S171" s="3"/>
      <c r="T171" s="3"/>
    </row>
    <row r="172" spans="1:20" ht="18.75" x14ac:dyDescent="0.25">
      <c r="A172" s="236"/>
      <c r="B172" s="229"/>
      <c r="C172" s="229"/>
      <c r="D172" s="229"/>
      <c r="E172" s="230"/>
      <c r="F172" s="219" t="s">
        <v>215</v>
      </c>
      <c r="G172" s="220"/>
      <c r="H172" s="220"/>
      <c r="I172" s="220"/>
      <c r="J172" s="221"/>
      <c r="K172" s="242" t="s">
        <v>210</v>
      </c>
      <c r="L172" s="243"/>
      <c r="M172" s="223">
        <v>16514</v>
      </c>
      <c r="N172" s="224"/>
      <c r="O172" s="175"/>
      <c r="P172" s="175"/>
      <c r="Q172" s="2"/>
      <c r="R172" s="3"/>
      <c r="S172" s="3"/>
      <c r="T172" s="3"/>
    </row>
    <row r="173" spans="1:20" ht="18.75" x14ac:dyDescent="0.25">
      <c r="A173" s="236"/>
      <c r="B173" s="229"/>
      <c r="C173" s="229"/>
      <c r="D173" s="229"/>
      <c r="E173" s="230"/>
      <c r="F173" s="219" t="s">
        <v>215</v>
      </c>
      <c r="G173" s="220"/>
      <c r="H173" s="220"/>
      <c r="I173" s="220"/>
      <c r="J173" s="221"/>
      <c r="K173" s="242" t="s">
        <v>209</v>
      </c>
      <c r="L173" s="243"/>
      <c r="M173" s="223">
        <v>19958</v>
      </c>
      <c r="N173" s="224"/>
      <c r="O173" s="175"/>
      <c r="P173" s="175"/>
      <c r="Q173" s="2"/>
      <c r="R173" s="3"/>
      <c r="S173" s="3"/>
      <c r="T173" s="3"/>
    </row>
    <row r="174" spans="1:20" ht="18.75" x14ac:dyDescent="0.25">
      <c r="A174" s="236"/>
      <c r="B174" s="229"/>
      <c r="C174" s="229"/>
      <c r="D174" s="229"/>
      <c r="E174" s="230"/>
      <c r="F174" s="219" t="s">
        <v>214</v>
      </c>
      <c r="G174" s="220"/>
      <c r="H174" s="220"/>
      <c r="I174" s="220"/>
      <c r="J174" s="221"/>
      <c r="K174" s="242" t="s">
        <v>210</v>
      </c>
      <c r="L174" s="243"/>
      <c r="M174" s="223">
        <v>200</v>
      </c>
      <c r="N174" s="224"/>
      <c r="O174" s="175"/>
      <c r="P174" s="175"/>
      <c r="Q174" s="2"/>
      <c r="R174" s="3"/>
      <c r="S174" s="3"/>
      <c r="T174" s="3"/>
    </row>
    <row r="175" spans="1:20" ht="18.75" x14ac:dyDescent="0.25">
      <c r="A175" s="236"/>
      <c r="B175" s="229"/>
      <c r="C175" s="229"/>
      <c r="D175" s="229"/>
      <c r="E175" s="230"/>
      <c r="F175" s="219" t="s">
        <v>216</v>
      </c>
      <c r="G175" s="220"/>
      <c r="H175" s="220"/>
      <c r="I175" s="220"/>
      <c r="J175" s="221"/>
      <c r="K175" s="242" t="s">
        <v>210</v>
      </c>
      <c r="L175" s="243"/>
      <c r="M175" s="223">
        <v>9610.7999999999993</v>
      </c>
      <c r="N175" s="224"/>
      <c r="O175" s="175"/>
      <c r="P175" s="175"/>
      <c r="Q175" s="2"/>
      <c r="R175" s="3"/>
      <c r="S175" s="3"/>
      <c r="T175" s="3"/>
    </row>
    <row r="176" spans="1:20" ht="18.75" x14ac:dyDescent="0.25">
      <c r="A176" s="236"/>
      <c r="B176" s="229"/>
      <c r="C176" s="229"/>
      <c r="D176" s="229"/>
      <c r="E176" s="230"/>
      <c r="F176" s="219" t="s">
        <v>217</v>
      </c>
      <c r="G176" s="220"/>
      <c r="H176" s="220"/>
      <c r="I176" s="220"/>
      <c r="J176" s="221"/>
      <c r="K176" s="242" t="s">
        <v>218</v>
      </c>
      <c r="L176" s="243"/>
      <c r="M176" s="223">
        <v>6775</v>
      </c>
      <c r="N176" s="224"/>
      <c r="O176" s="175"/>
      <c r="P176" s="175"/>
      <c r="Q176" s="2"/>
      <c r="R176" s="3"/>
      <c r="S176" s="3"/>
      <c r="T176" s="3"/>
    </row>
    <row r="177" spans="1:20" ht="18.75" x14ac:dyDescent="0.25">
      <c r="A177" s="236"/>
      <c r="B177" s="229"/>
      <c r="C177" s="229"/>
      <c r="D177" s="229"/>
      <c r="E177" s="230"/>
      <c r="F177" s="219" t="s">
        <v>219</v>
      </c>
      <c r="G177" s="220"/>
      <c r="H177" s="220"/>
      <c r="I177" s="220"/>
      <c r="J177" s="221"/>
      <c r="K177" s="242" t="s">
        <v>209</v>
      </c>
      <c r="L177" s="243"/>
      <c r="M177" s="223">
        <v>11400</v>
      </c>
      <c r="N177" s="224"/>
      <c r="O177" s="175"/>
      <c r="P177" s="175"/>
      <c r="Q177" s="2"/>
      <c r="R177" s="3"/>
      <c r="S177" s="3"/>
      <c r="T177" s="3"/>
    </row>
    <row r="178" spans="1:20" ht="18.75" x14ac:dyDescent="0.25">
      <c r="A178" s="236"/>
      <c r="B178" s="229"/>
      <c r="C178" s="229"/>
      <c r="D178" s="229"/>
      <c r="E178" s="230"/>
      <c r="F178" s="219" t="s">
        <v>220</v>
      </c>
      <c r="G178" s="220"/>
      <c r="H178" s="220"/>
      <c r="I178" s="220"/>
      <c r="J178" s="221"/>
      <c r="K178" s="242" t="s">
        <v>209</v>
      </c>
      <c r="L178" s="243"/>
      <c r="M178" s="223">
        <v>65000</v>
      </c>
      <c r="N178" s="224"/>
      <c r="O178" s="175"/>
      <c r="P178" s="175"/>
      <c r="Q178" s="2"/>
      <c r="R178" s="3"/>
      <c r="S178" s="3"/>
      <c r="T178" s="3"/>
    </row>
    <row r="179" spans="1:20" ht="18.75" x14ac:dyDescent="0.25">
      <c r="A179" s="236"/>
      <c r="B179" s="229"/>
      <c r="C179" s="229"/>
      <c r="D179" s="229"/>
      <c r="E179" s="230"/>
      <c r="F179" s="219" t="s">
        <v>206</v>
      </c>
      <c r="G179" s="220"/>
      <c r="H179" s="220"/>
      <c r="I179" s="220"/>
      <c r="J179" s="221"/>
      <c r="K179" s="242" t="s">
        <v>210</v>
      </c>
      <c r="L179" s="243"/>
      <c r="M179" s="223">
        <v>2940</v>
      </c>
      <c r="N179" s="224"/>
      <c r="O179" s="175"/>
      <c r="P179" s="175"/>
      <c r="Q179" s="2"/>
      <c r="R179" s="3"/>
      <c r="S179" s="3"/>
      <c r="T179" s="3"/>
    </row>
    <row r="180" spans="1:20" ht="18.75" x14ac:dyDescent="0.25">
      <c r="A180" s="236"/>
      <c r="B180" s="229"/>
      <c r="C180" s="229"/>
      <c r="D180" s="229"/>
      <c r="E180" s="230"/>
      <c r="F180" s="219" t="s">
        <v>221</v>
      </c>
      <c r="G180" s="220"/>
      <c r="H180" s="220"/>
      <c r="I180" s="220"/>
      <c r="J180" s="221"/>
      <c r="K180" s="242" t="s">
        <v>209</v>
      </c>
      <c r="L180" s="243"/>
      <c r="M180" s="223">
        <v>6650</v>
      </c>
      <c r="N180" s="224"/>
      <c r="O180" s="175"/>
      <c r="P180" s="175"/>
      <c r="Q180" s="2"/>
      <c r="R180" s="3"/>
      <c r="S180" s="3"/>
      <c r="T180" s="3"/>
    </row>
    <row r="181" spans="1:20" ht="18.75" x14ac:dyDescent="0.25">
      <c r="A181" s="236"/>
      <c r="B181" s="229"/>
      <c r="C181" s="229"/>
      <c r="D181" s="229"/>
      <c r="E181" s="230"/>
      <c r="F181" s="219" t="s">
        <v>222</v>
      </c>
      <c r="G181" s="220"/>
      <c r="H181" s="220"/>
      <c r="I181" s="220"/>
      <c r="J181" s="221"/>
      <c r="K181" s="242" t="s">
        <v>209</v>
      </c>
      <c r="L181" s="243"/>
      <c r="M181" s="223">
        <v>4980</v>
      </c>
      <c r="N181" s="224"/>
      <c r="O181" s="175"/>
      <c r="P181" s="175"/>
      <c r="Q181" s="2"/>
      <c r="R181" s="3"/>
      <c r="S181" s="3"/>
      <c r="T181" s="3"/>
    </row>
    <row r="182" spans="1:20" ht="18.75" x14ac:dyDescent="0.25">
      <c r="A182" s="236"/>
      <c r="B182" s="229"/>
      <c r="C182" s="229"/>
      <c r="D182" s="229"/>
      <c r="E182" s="230"/>
      <c r="F182" s="219" t="s">
        <v>222</v>
      </c>
      <c r="G182" s="220"/>
      <c r="H182" s="220"/>
      <c r="I182" s="220"/>
      <c r="J182" s="221"/>
      <c r="K182" s="242" t="s">
        <v>218</v>
      </c>
      <c r="L182" s="243"/>
      <c r="M182" s="223">
        <v>73302.399999999994</v>
      </c>
      <c r="N182" s="224"/>
      <c r="O182" s="175"/>
      <c r="P182" s="175"/>
      <c r="Q182" s="2"/>
      <c r="R182" s="3"/>
      <c r="S182" s="3"/>
      <c r="T182" s="3"/>
    </row>
    <row r="183" spans="1:20" ht="18.75" x14ac:dyDescent="0.25">
      <c r="A183" s="236"/>
      <c r="B183" s="229"/>
      <c r="C183" s="229"/>
      <c r="D183" s="229"/>
      <c r="E183" s="230"/>
      <c r="F183" s="219" t="s">
        <v>223</v>
      </c>
      <c r="G183" s="220"/>
      <c r="H183" s="220"/>
      <c r="I183" s="220"/>
      <c r="J183" s="221"/>
      <c r="K183" s="242" t="s">
        <v>209</v>
      </c>
      <c r="L183" s="243"/>
      <c r="M183" s="223">
        <v>4400</v>
      </c>
      <c r="N183" s="224"/>
      <c r="O183" s="175"/>
      <c r="P183" s="175"/>
      <c r="Q183" s="2"/>
      <c r="R183" s="3"/>
      <c r="S183" s="3"/>
      <c r="T183" s="3"/>
    </row>
    <row r="184" spans="1:20" ht="18.75" x14ac:dyDescent="0.25">
      <c r="A184" s="236"/>
      <c r="B184" s="229"/>
      <c r="C184" s="229"/>
      <c r="D184" s="229"/>
      <c r="E184" s="230"/>
      <c r="F184" s="219" t="s">
        <v>224</v>
      </c>
      <c r="G184" s="220"/>
      <c r="H184" s="220"/>
      <c r="I184" s="220"/>
      <c r="J184" s="221"/>
      <c r="K184" s="242" t="s">
        <v>218</v>
      </c>
      <c r="L184" s="243"/>
      <c r="M184" s="223">
        <v>5200</v>
      </c>
      <c r="N184" s="224"/>
      <c r="O184" s="175"/>
      <c r="P184" s="175"/>
      <c r="Q184" s="2"/>
      <c r="R184" s="3"/>
      <c r="S184" s="3"/>
      <c r="T184" s="3"/>
    </row>
    <row r="185" spans="1:20" ht="18.75" x14ac:dyDescent="0.25">
      <c r="A185" s="236"/>
      <c r="B185" s="229"/>
      <c r="C185" s="229"/>
      <c r="D185" s="229"/>
      <c r="E185" s="230"/>
      <c r="F185" s="219" t="s">
        <v>225</v>
      </c>
      <c r="G185" s="220"/>
      <c r="H185" s="220"/>
      <c r="I185" s="220"/>
      <c r="J185" s="221"/>
      <c r="K185" s="242" t="s">
        <v>209</v>
      </c>
      <c r="L185" s="243"/>
      <c r="M185" s="223">
        <v>10707.45</v>
      </c>
      <c r="N185" s="224"/>
      <c r="O185" s="175"/>
      <c r="P185" s="175"/>
      <c r="Q185" s="2"/>
      <c r="R185" s="3"/>
      <c r="S185" s="3"/>
      <c r="T185" s="3"/>
    </row>
    <row r="186" spans="1:20" ht="18.75" x14ac:dyDescent="0.25">
      <c r="A186" s="236"/>
      <c r="B186" s="229"/>
      <c r="C186" s="229"/>
      <c r="D186" s="229"/>
      <c r="E186" s="230"/>
      <c r="F186" s="219" t="s">
        <v>226</v>
      </c>
      <c r="G186" s="220"/>
      <c r="H186" s="220"/>
      <c r="I186" s="220"/>
      <c r="J186" s="221"/>
      <c r="K186" s="242" t="s">
        <v>218</v>
      </c>
      <c r="L186" s="243"/>
      <c r="M186" s="223">
        <v>52200</v>
      </c>
      <c r="N186" s="224"/>
      <c r="O186" s="175"/>
      <c r="P186" s="175"/>
      <c r="Q186" s="2"/>
      <c r="R186" s="3"/>
      <c r="S186" s="3"/>
      <c r="T186" s="3"/>
    </row>
    <row r="187" spans="1:20" ht="18.75" x14ac:dyDescent="0.25">
      <c r="A187" s="236"/>
      <c r="B187" s="229"/>
      <c r="C187" s="229"/>
      <c r="D187" s="229"/>
      <c r="E187" s="230"/>
      <c r="F187" s="219" t="s">
        <v>206</v>
      </c>
      <c r="G187" s="220"/>
      <c r="H187" s="220"/>
      <c r="I187" s="220"/>
      <c r="J187" s="221"/>
      <c r="K187" s="242" t="s">
        <v>209</v>
      </c>
      <c r="L187" s="243"/>
      <c r="M187" s="223">
        <v>4515</v>
      </c>
      <c r="N187" s="224"/>
      <c r="O187" s="175"/>
      <c r="P187" s="175"/>
      <c r="Q187" s="2"/>
      <c r="R187" s="3"/>
      <c r="S187" s="3"/>
      <c r="T187" s="3"/>
    </row>
    <row r="188" spans="1:20" ht="18.75" x14ac:dyDescent="0.25">
      <c r="A188" s="236"/>
      <c r="B188" s="229"/>
      <c r="C188" s="229"/>
      <c r="D188" s="229"/>
      <c r="E188" s="230"/>
      <c r="F188" s="219" t="s">
        <v>227</v>
      </c>
      <c r="G188" s="220"/>
      <c r="H188" s="220"/>
      <c r="I188" s="220"/>
      <c r="J188" s="221"/>
      <c r="K188" s="242" t="s">
        <v>212</v>
      </c>
      <c r="L188" s="243"/>
      <c r="M188" s="223">
        <v>535682.24</v>
      </c>
      <c r="N188" s="224"/>
      <c r="O188" s="175"/>
      <c r="P188" s="175"/>
      <c r="Q188" s="2"/>
      <c r="R188" s="3"/>
      <c r="S188" s="3"/>
      <c r="T188" s="3"/>
    </row>
    <row r="189" spans="1:20" ht="18.75" x14ac:dyDescent="0.25">
      <c r="A189" s="236"/>
      <c r="B189" s="229"/>
      <c r="C189" s="229"/>
      <c r="D189" s="229"/>
      <c r="E189" s="230"/>
      <c r="F189" s="219" t="s">
        <v>228</v>
      </c>
      <c r="G189" s="220"/>
      <c r="H189" s="220"/>
      <c r="I189" s="220"/>
      <c r="J189" s="221"/>
      <c r="K189" s="242" t="s">
        <v>212</v>
      </c>
      <c r="L189" s="243"/>
      <c r="M189" s="223">
        <v>203896</v>
      </c>
      <c r="N189" s="224"/>
      <c r="O189" s="175"/>
      <c r="P189" s="175"/>
      <c r="Q189" s="2"/>
      <c r="R189" s="3"/>
      <c r="S189" s="3"/>
      <c r="T189" s="3"/>
    </row>
    <row r="190" spans="1:20" ht="18.75" x14ac:dyDescent="0.25">
      <c r="A190" s="237"/>
      <c r="B190" s="231"/>
      <c r="C190" s="231"/>
      <c r="D190" s="231"/>
      <c r="E190" s="232"/>
      <c r="F190" s="219" t="s">
        <v>229</v>
      </c>
      <c r="G190" s="220"/>
      <c r="H190" s="220"/>
      <c r="I190" s="220"/>
      <c r="J190" s="221"/>
      <c r="K190" s="242" t="s">
        <v>212</v>
      </c>
      <c r="L190" s="243"/>
      <c r="M190" s="223">
        <v>794696.25</v>
      </c>
      <c r="N190" s="224"/>
      <c r="O190" s="175"/>
      <c r="P190" s="175"/>
      <c r="Q190" s="2"/>
      <c r="R190" s="3"/>
      <c r="S190" s="3"/>
      <c r="T190" s="3"/>
    </row>
    <row r="191" spans="1:20" ht="147.75" customHeight="1" x14ac:dyDescent="0.3">
      <c r="A191" s="235" t="s">
        <v>155</v>
      </c>
      <c r="B191" s="227"/>
      <c r="C191" s="227"/>
      <c r="D191" s="227"/>
      <c r="E191" s="228"/>
      <c r="F191" s="238" t="s">
        <v>230</v>
      </c>
      <c r="G191" s="238"/>
      <c r="H191" s="238"/>
      <c r="I191" s="238"/>
      <c r="J191" s="238"/>
      <c r="K191" s="244" t="s">
        <v>231</v>
      </c>
      <c r="L191" s="244"/>
      <c r="M191" s="239" t="s">
        <v>232</v>
      </c>
      <c r="N191" s="241"/>
      <c r="O191" s="176"/>
      <c r="P191" s="176"/>
      <c r="Q191" s="2"/>
      <c r="R191" s="108"/>
      <c r="S191" s="14"/>
      <c r="T191" s="3"/>
    </row>
    <row r="192" spans="1:20" ht="52.5" customHeight="1" x14ac:dyDescent="0.3">
      <c r="A192" s="236"/>
      <c r="B192" s="229"/>
      <c r="C192" s="229"/>
      <c r="D192" s="229"/>
      <c r="E192" s="230"/>
      <c r="F192" s="238" t="s">
        <v>233</v>
      </c>
      <c r="G192" s="238"/>
      <c r="H192" s="238"/>
      <c r="I192" s="238"/>
      <c r="J192" s="238"/>
      <c r="K192" s="244" t="s">
        <v>231</v>
      </c>
      <c r="L192" s="244"/>
      <c r="M192" s="223">
        <v>398000</v>
      </c>
      <c r="N192" s="224"/>
      <c r="O192" s="176"/>
      <c r="P192" s="176"/>
      <c r="Q192" s="2"/>
      <c r="R192" s="108"/>
      <c r="S192" s="14"/>
      <c r="T192" s="3"/>
    </row>
    <row r="193" spans="1:20" ht="18.75" x14ac:dyDescent="0.3">
      <c r="A193" s="236"/>
      <c r="B193" s="229"/>
      <c r="C193" s="229"/>
      <c r="D193" s="229"/>
      <c r="E193" s="230"/>
      <c r="F193" s="219" t="s">
        <v>234</v>
      </c>
      <c r="G193" s="220"/>
      <c r="H193" s="220"/>
      <c r="I193" s="220"/>
      <c r="J193" s="221"/>
      <c r="K193" s="225" t="s">
        <v>235</v>
      </c>
      <c r="L193" s="226"/>
      <c r="M193" s="239">
        <v>455000</v>
      </c>
      <c r="N193" s="241"/>
      <c r="O193" s="176"/>
      <c r="P193" s="176"/>
      <c r="Q193" s="2"/>
      <c r="R193" s="108"/>
      <c r="S193" s="14"/>
      <c r="T193" s="3"/>
    </row>
    <row r="194" spans="1:20" ht="18.75" x14ac:dyDescent="0.3">
      <c r="A194" s="236"/>
      <c r="B194" s="229"/>
      <c r="C194" s="229"/>
      <c r="D194" s="229"/>
      <c r="E194" s="230"/>
      <c r="F194" s="219" t="s">
        <v>236</v>
      </c>
      <c r="G194" s="220"/>
      <c r="H194" s="220"/>
      <c r="I194" s="220"/>
      <c r="J194" s="221"/>
      <c r="K194" s="225" t="s">
        <v>235</v>
      </c>
      <c r="L194" s="226"/>
      <c r="M194" s="239">
        <v>178000</v>
      </c>
      <c r="N194" s="241"/>
      <c r="O194" s="176"/>
      <c r="P194" s="176"/>
      <c r="Q194" s="2"/>
      <c r="R194" s="108"/>
      <c r="S194" s="14"/>
      <c r="T194" s="3"/>
    </row>
    <row r="195" spans="1:20" ht="18.75" x14ac:dyDescent="0.3">
      <c r="A195" s="236"/>
      <c r="B195" s="229"/>
      <c r="C195" s="229"/>
      <c r="D195" s="229"/>
      <c r="E195" s="230"/>
      <c r="F195" s="219" t="s">
        <v>237</v>
      </c>
      <c r="G195" s="220"/>
      <c r="H195" s="220"/>
      <c r="I195" s="220"/>
      <c r="J195" s="221"/>
      <c r="K195" s="225" t="s">
        <v>210</v>
      </c>
      <c r="L195" s="226"/>
      <c r="M195" s="223">
        <v>2992924</v>
      </c>
      <c r="N195" s="224"/>
      <c r="O195" s="175"/>
      <c r="P195" s="175"/>
      <c r="Q195" s="2"/>
      <c r="R195" s="108"/>
      <c r="S195" s="14"/>
      <c r="T195" s="3"/>
    </row>
    <row r="196" spans="1:20" ht="18.75" x14ac:dyDescent="0.3">
      <c r="A196" s="237"/>
      <c r="B196" s="231"/>
      <c r="C196" s="231"/>
      <c r="D196" s="231"/>
      <c r="E196" s="232"/>
      <c r="F196" s="219" t="s">
        <v>238</v>
      </c>
      <c r="G196" s="220"/>
      <c r="H196" s="220"/>
      <c r="I196" s="220"/>
      <c r="J196" s="221"/>
      <c r="K196" s="225" t="s">
        <v>210</v>
      </c>
      <c r="L196" s="226"/>
      <c r="M196" s="223">
        <v>1243750</v>
      </c>
      <c r="N196" s="224"/>
      <c r="O196" s="175"/>
      <c r="P196" s="175"/>
      <c r="Q196" s="2"/>
      <c r="R196" s="108"/>
      <c r="S196" s="14"/>
      <c r="T196" s="3"/>
    </row>
    <row r="197" spans="1:20" ht="18.75" x14ac:dyDescent="0.3">
      <c r="A197" s="227" t="s">
        <v>156</v>
      </c>
      <c r="B197" s="227"/>
      <c r="C197" s="227"/>
      <c r="D197" s="227"/>
      <c r="E197" s="228"/>
      <c r="F197" s="219" t="s">
        <v>239</v>
      </c>
      <c r="G197" s="220"/>
      <c r="H197" s="220"/>
      <c r="I197" s="220"/>
      <c r="J197" s="221"/>
      <c r="K197" s="222" t="s">
        <v>240</v>
      </c>
      <c r="L197" s="222"/>
      <c r="M197" s="233">
        <v>785123.31</v>
      </c>
      <c r="N197" s="234"/>
      <c r="O197" s="175"/>
      <c r="P197" s="175"/>
      <c r="Q197" s="2"/>
      <c r="R197" s="108"/>
      <c r="S197" s="14"/>
      <c r="T197" s="3"/>
    </row>
    <row r="198" spans="1:20" ht="18.75" x14ac:dyDescent="0.3">
      <c r="A198" s="229"/>
      <c r="B198" s="229"/>
      <c r="C198" s="229"/>
      <c r="D198" s="229"/>
      <c r="E198" s="230"/>
      <c r="F198" s="219" t="s">
        <v>241</v>
      </c>
      <c r="G198" s="220"/>
      <c r="H198" s="220"/>
      <c r="I198" s="220"/>
      <c r="J198" s="221"/>
      <c r="K198" s="222" t="s">
        <v>240</v>
      </c>
      <c r="L198" s="222"/>
      <c r="M198" s="223">
        <v>251942.13</v>
      </c>
      <c r="N198" s="224"/>
      <c r="O198" s="175"/>
      <c r="P198" s="175"/>
      <c r="Q198" s="2"/>
      <c r="R198" s="108"/>
      <c r="S198" s="14"/>
      <c r="T198" s="3"/>
    </row>
    <row r="199" spans="1:20" ht="18.75" x14ac:dyDescent="0.3">
      <c r="A199" s="229"/>
      <c r="B199" s="229"/>
      <c r="C199" s="229"/>
      <c r="D199" s="229"/>
      <c r="E199" s="230"/>
      <c r="F199" s="219" t="s">
        <v>242</v>
      </c>
      <c r="G199" s="220"/>
      <c r="H199" s="220"/>
      <c r="I199" s="220"/>
      <c r="J199" s="221"/>
      <c r="K199" s="222" t="s">
        <v>240</v>
      </c>
      <c r="L199" s="222"/>
      <c r="M199" s="223">
        <v>232631</v>
      </c>
      <c r="N199" s="224"/>
      <c r="O199" s="175"/>
      <c r="P199" s="175"/>
      <c r="Q199" s="2"/>
      <c r="R199" s="108"/>
      <c r="S199" s="14"/>
      <c r="T199" s="3"/>
    </row>
    <row r="200" spans="1:20" ht="18.75" x14ac:dyDescent="0.3">
      <c r="A200" s="229"/>
      <c r="B200" s="229"/>
      <c r="C200" s="229"/>
      <c r="D200" s="229"/>
      <c r="E200" s="230"/>
      <c r="F200" s="219" t="s">
        <v>242</v>
      </c>
      <c r="G200" s="220"/>
      <c r="H200" s="220"/>
      <c r="I200" s="220"/>
      <c r="J200" s="221"/>
      <c r="K200" s="222" t="s">
        <v>240</v>
      </c>
      <c r="L200" s="222"/>
      <c r="M200" s="223">
        <v>232631</v>
      </c>
      <c r="N200" s="224"/>
      <c r="O200" s="175"/>
      <c r="P200" s="175"/>
      <c r="Q200" s="2"/>
      <c r="R200" s="108"/>
      <c r="S200" s="14"/>
      <c r="T200" s="3"/>
    </row>
    <row r="201" spans="1:20" ht="18.75" x14ac:dyDescent="0.3">
      <c r="A201" s="231"/>
      <c r="B201" s="231"/>
      <c r="C201" s="231"/>
      <c r="D201" s="231"/>
      <c r="E201" s="232"/>
      <c r="F201" s="238" t="s">
        <v>243</v>
      </c>
      <c r="G201" s="238"/>
      <c r="H201" s="238"/>
      <c r="I201" s="238"/>
      <c r="J201" s="238"/>
      <c r="K201" s="219" t="s">
        <v>218</v>
      </c>
      <c r="L201" s="221"/>
      <c r="M201" s="239">
        <v>431490</v>
      </c>
      <c r="N201" s="240"/>
      <c r="O201" s="176"/>
      <c r="P201" s="176"/>
      <c r="Q201" s="2"/>
      <c r="R201" s="108"/>
      <c r="S201" s="14"/>
      <c r="T201" s="3"/>
    </row>
    <row r="202" spans="1:20" ht="18.75" x14ac:dyDescent="0.3">
      <c r="A202" s="24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P202" s="108"/>
      <c r="Q202" s="14"/>
      <c r="R202" s="3"/>
    </row>
    <row r="203" spans="1:20" ht="18.75" x14ac:dyDescent="0.3">
      <c r="A203" s="216" t="s">
        <v>157</v>
      </c>
      <c r="B203" s="216"/>
      <c r="C203" s="216"/>
      <c r="D203" s="216"/>
      <c r="E203" s="216"/>
      <c r="F203" s="216"/>
      <c r="G203" s="108"/>
      <c r="H203" s="108"/>
      <c r="I203" s="108"/>
      <c r="J203" s="108"/>
      <c r="K203" s="108"/>
      <c r="L203" s="108"/>
      <c r="M203" s="108"/>
      <c r="N203" s="108"/>
      <c r="P203" s="3"/>
      <c r="Q203" s="3"/>
      <c r="R203" s="3"/>
    </row>
    <row r="204" spans="1:20" ht="19.5" thickBot="1" x14ac:dyDescent="0.35">
      <c r="A204" s="109"/>
      <c r="B204" s="109"/>
      <c r="C204" s="109"/>
      <c r="D204" s="109"/>
      <c r="E204" s="109"/>
      <c r="F204" s="109"/>
      <c r="G204" s="109"/>
      <c r="H204" s="109"/>
      <c r="I204" s="108"/>
      <c r="J204" s="108"/>
      <c r="K204" s="108"/>
      <c r="L204" s="108"/>
      <c r="M204" s="108"/>
      <c r="N204" s="108"/>
      <c r="P204" s="3"/>
      <c r="Q204" s="3"/>
      <c r="R204" s="3"/>
    </row>
    <row r="205" spans="1:20" ht="42.75" x14ac:dyDescent="0.3">
      <c r="A205" s="217" t="s">
        <v>158</v>
      </c>
      <c r="B205" s="218"/>
      <c r="C205" s="144" t="s">
        <v>244</v>
      </c>
      <c r="D205" s="144" t="s">
        <v>245</v>
      </c>
      <c r="E205" s="110" t="s">
        <v>159</v>
      </c>
      <c r="F205" s="109"/>
      <c r="G205" s="109"/>
      <c r="H205" s="109"/>
      <c r="I205" s="108"/>
      <c r="J205" s="108"/>
      <c r="K205" s="108"/>
      <c r="L205" s="108"/>
      <c r="M205" s="108"/>
      <c r="N205" s="108"/>
      <c r="P205" s="3"/>
      <c r="Q205" s="3"/>
      <c r="R205" s="3"/>
    </row>
    <row r="206" spans="1:20" ht="18.75" x14ac:dyDescent="0.3">
      <c r="A206" s="207" t="s">
        <v>160</v>
      </c>
      <c r="B206" s="208"/>
      <c r="C206" s="177">
        <v>180</v>
      </c>
      <c r="D206" s="177">
        <v>180</v>
      </c>
      <c r="E206" s="111">
        <f>C206-D206</f>
        <v>0</v>
      </c>
      <c r="F206" s="109"/>
      <c r="G206" s="109"/>
      <c r="H206" s="109"/>
      <c r="I206" s="3"/>
      <c r="J206" s="3"/>
      <c r="K206" s="3"/>
      <c r="L206" s="3"/>
      <c r="M206" s="3"/>
      <c r="N206" s="3"/>
      <c r="P206" s="3"/>
      <c r="Q206" s="3"/>
      <c r="R206" s="3"/>
    </row>
    <row r="207" spans="1:20" ht="18.75" x14ac:dyDescent="0.3">
      <c r="A207" s="205" t="s">
        <v>161</v>
      </c>
      <c r="B207" s="206"/>
      <c r="C207" s="19">
        <v>0</v>
      </c>
      <c r="D207" s="19">
        <v>0</v>
      </c>
      <c r="E207" s="111">
        <v>0</v>
      </c>
      <c r="F207" s="109"/>
      <c r="G207" s="109"/>
      <c r="H207" s="109"/>
      <c r="I207" s="3"/>
      <c r="J207" s="3"/>
      <c r="K207" s="3"/>
      <c r="L207" s="3"/>
      <c r="M207" s="3"/>
      <c r="N207" s="3"/>
      <c r="P207" s="3"/>
      <c r="Q207" s="3"/>
      <c r="R207" s="3"/>
    </row>
    <row r="208" spans="1:20" ht="18.75" x14ac:dyDescent="0.3">
      <c r="A208" s="207"/>
      <c r="B208" s="208"/>
      <c r="C208" s="47"/>
      <c r="D208" s="18"/>
      <c r="E208" s="111"/>
      <c r="F208" s="109"/>
      <c r="G208" s="109"/>
      <c r="H208" s="109"/>
      <c r="I208" s="3"/>
      <c r="J208" s="3"/>
      <c r="K208" s="3"/>
      <c r="L208" s="3"/>
      <c r="M208" s="3"/>
      <c r="N208" s="3"/>
      <c r="P208" s="3"/>
      <c r="Q208" s="3"/>
      <c r="R208" s="3"/>
    </row>
    <row r="209" spans="1:18" ht="18.75" x14ac:dyDescent="0.3">
      <c r="A209" s="207"/>
      <c r="B209" s="208"/>
      <c r="C209" s="47"/>
      <c r="D209" s="18"/>
      <c r="E209" s="111"/>
      <c r="F209" s="109"/>
      <c r="G209" s="109"/>
      <c r="H209" s="109"/>
      <c r="I209" s="3"/>
      <c r="J209" s="3"/>
      <c r="K209" s="3"/>
      <c r="L209" s="3"/>
      <c r="M209" s="3"/>
      <c r="N209" s="3"/>
      <c r="P209" s="3"/>
      <c r="Q209" s="3"/>
      <c r="R209" s="3"/>
    </row>
    <row r="210" spans="1:18" ht="19.5" thickBot="1" x14ac:dyDescent="0.35">
      <c r="A210" s="209"/>
      <c r="B210" s="210"/>
      <c r="C210" s="52"/>
      <c r="D210" s="22"/>
      <c r="E210" s="112"/>
      <c r="F210" s="109"/>
      <c r="G210" s="109"/>
      <c r="H210" s="109"/>
      <c r="I210" s="3"/>
      <c r="J210" s="3"/>
      <c r="K210" s="3"/>
      <c r="L210" s="3"/>
      <c r="M210" s="3"/>
      <c r="N210" s="3"/>
      <c r="P210" s="113"/>
      <c r="Q210" s="113"/>
      <c r="R210" s="3"/>
    </row>
    <row r="211" spans="1:18" ht="18.75" x14ac:dyDescent="0.3">
      <c r="A211" s="7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P211" s="113"/>
      <c r="Q211" s="113"/>
      <c r="R211" s="3"/>
    </row>
    <row r="212" spans="1:18" ht="18.75" x14ac:dyDescent="0.3">
      <c r="A212" s="114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P212" s="113"/>
      <c r="Q212" s="113"/>
      <c r="R212" s="3"/>
    </row>
    <row r="213" spans="1:18" ht="19.5" thickBot="1" x14ac:dyDescent="0.3">
      <c r="A213" s="211" t="s">
        <v>246</v>
      </c>
      <c r="B213" s="211"/>
      <c r="C213" s="211"/>
      <c r="D213" s="211"/>
      <c r="E213" s="211"/>
      <c r="F213" s="211"/>
      <c r="G213" s="211"/>
      <c r="H213" s="211"/>
      <c r="I213" s="211"/>
      <c r="J213" s="113"/>
      <c r="K213" s="3"/>
      <c r="L213" s="113"/>
      <c r="M213" s="113"/>
      <c r="N213" s="113"/>
      <c r="P213" s="113"/>
      <c r="Q213" s="113"/>
      <c r="R213" s="3"/>
    </row>
    <row r="214" spans="1:18" ht="18.75" x14ac:dyDescent="0.25">
      <c r="A214" s="212" t="s">
        <v>158</v>
      </c>
      <c r="B214" s="214" t="s">
        <v>162</v>
      </c>
      <c r="C214" s="214"/>
      <c r="D214" s="214" t="s">
        <v>163</v>
      </c>
      <c r="E214" s="214"/>
      <c r="F214" s="214" t="s">
        <v>164</v>
      </c>
      <c r="G214" s="214"/>
      <c r="H214" s="214" t="s">
        <v>165</v>
      </c>
      <c r="I214" s="214"/>
      <c r="J214" s="193" t="s">
        <v>58</v>
      </c>
      <c r="K214" s="3"/>
      <c r="L214" s="113"/>
      <c r="M214" s="113"/>
      <c r="N214" s="113"/>
      <c r="P214" s="113"/>
      <c r="Q214" s="113"/>
      <c r="R214" s="3"/>
    </row>
    <row r="215" spans="1:18" ht="18.75" x14ac:dyDescent="0.25">
      <c r="A215" s="213"/>
      <c r="B215" s="130" t="s">
        <v>166</v>
      </c>
      <c r="C215" s="130" t="s">
        <v>167</v>
      </c>
      <c r="D215" s="215"/>
      <c r="E215" s="215"/>
      <c r="F215" s="215"/>
      <c r="G215" s="215"/>
      <c r="H215" s="130" t="s">
        <v>168</v>
      </c>
      <c r="I215" s="130" t="s">
        <v>169</v>
      </c>
      <c r="J215" s="194"/>
      <c r="K215" s="3"/>
      <c r="L215" s="113"/>
      <c r="M215" s="113"/>
      <c r="N215" s="113"/>
      <c r="P215" s="113"/>
      <c r="Q215" s="113"/>
      <c r="R215" s="3"/>
    </row>
    <row r="216" spans="1:18" ht="18.75" x14ac:dyDescent="0.25">
      <c r="A216" s="115"/>
      <c r="B216" s="64"/>
      <c r="C216" s="64"/>
      <c r="D216" s="64"/>
      <c r="E216" s="64"/>
      <c r="F216" s="64"/>
      <c r="G216" s="64"/>
      <c r="H216" s="64"/>
      <c r="I216" s="64"/>
      <c r="J216" s="133"/>
      <c r="K216" s="116"/>
      <c r="L216" s="113"/>
      <c r="M216" s="113"/>
      <c r="N216" s="113"/>
      <c r="P216" s="113"/>
      <c r="Q216" s="113"/>
      <c r="R216" s="3"/>
    </row>
    <row r="217" spans="1:18" ht="18.75" x14ac:dyDescent="0.25">
      <c r="A217" s="115"/>
      <c r="B217" s="64"/>
      <c r="C217" s="64"/>
      <c r="D217" s="64"/>
      <c r="E217" s="64"/>
      <c r="F217" s="64"/>
      <c r="G217" s="64"/>
      <c r="H217" s="64"/>
      <c r="I217" s="64"/>
      <c r="J217" s="133"/>
      <c r="K217" s="116"/>
      <c r="L217" s="113"/>
      <c r="M217" s="113"/>
      <c r="N217" s="113"/>
      <c r="P217" s="113"/>
      <c r="Q217" s="113"/>
      <c r="R217" s="3"/>
    </row>
    <row r="218" spans="1:18" ht="19.5" thickBot="1" x14ac:dyDescent="0.3">
      <c r="A218" s="117"/>
      <c r="B218" s="118"/>
      <c r="C218" s="118"/>
      <c r="D218" s="118"/>
      <c r="E218" s="118"/>
      <c r="F218" s="118"/>
      <c r="G218" s="118"/>
      <c r="H218" s="118"/>
      <c r="I218" s="118"/>
      <c r="J218" s="119"/>
      <c r="K218" s="116"/>
      <c r="L218" s="113"/>
      <c r="M218" s="113"/>
      <c r="N218" s="113"/>
      <c r="P218" s="3"/>
      <c r="Q218" s="3"/>
      <c r="R218" s="3"/>
    </row>
    <row r="219" spans="1:18" ht="18.75" x14ac:dyDescent="0.25">
      <c r="A219" s="120"/>
      <c r="B219" s="116"/>
      <c r="C219" s="116"/>
      <c r="D219" s="116"/>
      <c r="E219" s="116"/>
      <c r="F219" s="116"/>
      <c r="G219" s="116"/>
      <c r="H219" s="116"/>
      <c r="I219" s="116"/>
      <c r="J219" s="116"/>
      <c r="K219" s="116"/>
      <c r="L219" s="113"/>
      <c r="M219" s="113"/>
      <c r="N219" s="113"/>
      <c r="P219" s="3"/>
      <c r="Q219" s="3"/>
      <c r="R219" s="3"/>
    </row>
    <row r="220" spans="1:18" ht="19.5" thickBot="1" x14ac:dyDescent="0.3">
      <c r="A220" s="116"/>
      <c r="B220" s="116"/>
      <c r="C220" s="116"/>
      <c r="D220" s="116"/>
      <c r="E220" s="116"/>
      <c r="F220" s="116"/>
      <c r="G220" s="116"/>
      <c r="H220" s="116"/>
      <c r="I220" s="116"/>
      <c r="J220" s="116"/>
      <c r="K220" s="116"/>
      <c r="L220" s="113"/>
      <c r="M220" s="113"/>
      <c r="N220" s="113"/>
      <c r="P220" s="3"/>
      <c r="Q220" s="3"/>
      <c r="R220" s="3"/>
    </row>
    <row r="221" spans="1:18" ht="20.25" x14ac:dyDescent="0.3">
      <c r="A221" s="195" t="s">
        <v>170</v>
      </c>
      <c r="B221" s="196"/>
      <c r="C221" s="196"/>
      <c r="D221" s="197">
        <f>IF(D223=0,0,D222/D223)</f>
        <v>2248931.3131914893</v>
      </c>
      <c r="E221" s="197"/>
      <c r="F221" s="198"/>
      <c r="G221" s="121"/>
      <c r="H221" s="121"/>
      <c r="I221" s="121"/>
      <c r="J221" s="121"/>
      <c r="K221" s="121"/>
      <c r="L221" s="121"/>
      <c r="M221" s="121"/>
      <c r="N221" s="121"/>
      <c r="P221" s="3"/>
      <c r="Q221" s="3"/>
      <c r="R221" s="122"/>
    </row>
    <row r="222" spans="1:18" ht="18.75" x14ac:dyDescent="0.25">
      <c r="A222" s="199" t="s">
        <v>171</v>
      </c>
      <c r="B222" s="200"/>
      <c r="C222" s="200"/>
      <c r="D222" s="187">
        <v>317099315.16000003</v>
      </c>
      <c r="E222" s="187"/>
      <c r="F222" s="188"/>
      <c r="G222" s="121"/>
      <c r="H222" s="121"/>
      <c r="I222" s="121"/>
      <c r="J222" s="121"/>
      <c r="K222" s="121"/>
      <c r="L222" s="121"/>
      <c r="M222" s="121"/>
      <c r="N222" s="121"/>
      <c r="P222" s="3"/>
      <c r="Q222" s="3"/>
    </row>
    <row r="223" spans="1:18" ht="19.5" thickBot="1" x14ac:dyDescent="0.3">
      <c r="A223" s="201" t="s">
        <v>172</v>
      </c>
      <c r="B223" s="202"/>
      <c r="C223" s="202"/>
      <c r="D223" s="203">
        <v>141</v>
      </c>
      <c r="E223" s="203"/>
      <c r="F223" s="204"/>
      <c r="G223" s="121"/>
      <c r="H223" s="121"/>
      <c r="I223" s="121"/>
      <c r="J223" s="121"/>
      <c r="K223" s="121"/>
      <c r="L223" s="121"/>
      <c r="M223" s="121"/>
      <c r="N223" s="121"/>
      <c r="P223" s="3"/>
      <c r="Q223" s="3"/>
    </row>
    <row r="224" spans="1:18" ht="19.5" thickBot="1" x14ac:dyDescent="0.3">
      <c r="A224" s="123"/>
      <c r="B224" s="123"/>
      <c r="C224" s="121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P224" s="3"/>
      <c r="Q224" s="3"/>
    </row>
    <row r="225" spans="1:17" ht="18.75" x14ac:dyDescent="0.25">
      <c r="A225" s="181" t="s">
        <v>173</v>
      </c>
      <c r="B225" s="182"/>
      <c r="C225" s="182"/>
      <c r="D225" s="183">
        <f>IF(D227=0,0,D226/D227)</f>
        <v>18445.443899204245</v>
      </c>
      <c r="E225" s="183"/>
      <c r="F225" s="184"/>
      <c r="G225" s="121"/>
      <c r="H225" s="121"/>
      <c r="I225" s="121"/>
      <c r="J225" s="121"/>
      <c r="K225" s="121"/>
      <c r="L225" s="121"/>
      <c r="M225" s="121"/>
      <c r="N225" s="121"/>
      <c r="P225" s="3"/>
      <c r="Q225" s="3"/>
    </row>
    <row r="226" spans="1:17" ht="18.75" x14ac:dyDescent="0.25">
      <c r="A226" s="185" t="s">
        <v>174</v>
      </c>
      <c r="B226" s="186"/>
      <c r="C226" s="186"/>
      <c r="D226" s="187">
        <v>317099315.16000003</v>
      </c>
      <c r="E226" s="187"/>
      <c r="F226" s="188"/>
      <c r="G226" s="121"/>
      <c r="H226" s="121"/>
      <c r="I226" s="121"/>
      <c r="J226" s="121"/>
      <c r="K226" s="121"/>
      <c r="L226" s="121"/>
      <c r="M226" s="121"/>
      <c r="N226" s="121"/>
      <c r="P226" s="3"/>
      <c r="Q226" s="3"/>
    </row>
    <row r="227" spans="1:17" ht="19.5" thickBot="1" x14ac:dyDescent="0.3">
      <c r="A227" s="189" t="s">
        <v>175</v>
      </c>
      <c r="B227" s="190"/>
      <c r="C227" s="190"/>
      <c r="D227" s="191">
        <v>17191.2</v>
      </c>
      <c r="E227" s="191"/>
      <c r="F227" s="192"/>
      <c r="G227" s="3"/>
      <c r="H227" s="3"/>
      <c r="I227" s="3"/>
      <c r="J227" s="3"/>
      <c r="K227" s="3"/>
      <c r="L227" s="3"/>
      <c r="M227" s="3"/>
      <c r="N227" s="3"/>
      <c r="P227" s="124"/>
      <c r="Q227" s="124"/>
    </row>
    <row r="228" spans="1:17" ht="18.75" x14ac:dyDescent="0.3">
      <c r="A228" s="125"/>
      <c r="B228" s="126"/>
      <c r="C228" s="126"/>
      <c r="D228" s="126"/>
      <c r="E228" s="126"/>
      <c r="F228" s="126"/>
      <c r="G228" s="126"/>
      <c r="H228" s="126"/>
      <c r="I228" s="126"/>
      <c r="J228" s="126"/>
      <c r="K228" s="126"/>
      <c r="L228" s="126"/>
      <c r="M228" s="126"/>
      <c r="N228" s="126"/>
      <c r="P228" s="124"/>
      <c r="Q228" s="124"/>
    </row>
    <row r="229" spans="1:17" ht="18.75" x14ac:dyDescent="0.3">
      <c r="A229" s="24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P229" s="124"/>
      <c r="Q229" s="124"/>
    </row>
    <row r="230" spans="1:17" ht="18.75" x14ac:dyDescent="0.3">
      <c r="A230" s="24" t="s">
        <v>176</v>
      </c>
      <c r="B230" s="178"/>
      <c r="C230" s="180" t="s">
        <v>247</v>
      </c>
      <c r="D230" s="180"/>
      <c r="E230" s="124"/>
      <c r="F230" s="124"/>
      <c r="G230" s="124"/>
      <c r="H230" s="124"/>
      <c r="I230" s="124"/>
      <c r="J230" s="124"/>
      <c r="K230" s="124"/>
      <c r="L230" s="124"/>
      <c r="M230" s="124"/>
      <c r="N230" s="124"/>
      <c r="P230" s="124"/>
      <c r="Q230" s="124"/>
    </row>
    <row r="231" spans="1:17" ht="18.75" x14ac:dyDescent="0.3">
      <c r="A231" s="24"/>
      <c r="B231" s="123"/>
      <c r="C231" s="179"/>
      <c r="D231" s="179"/>
      <c r="E231" s="124"/>
      <c r="F231" s="124"/>
      <c r="G231" s="124"/>
      <c r="H231" s="124"/>
      <c r="I231" s="124"/>
      <c r="J231" s="124"/>
      <c r="K231" s="124"/>
      <c r="L231" s="124"/>
      <c r="M231" s="124"/>
      <c r="N231" s="124"/>
      <c r="P231" s="124"/>
      <c r="Q231" s="124"/>
    </row>
    <row r="232" spans="1:17" ht="18.75" x14ac:dyDescent="0.25">
      <c r="A232" s="3"/>
      <c r="B232" s="3"/>
      <c r="C232" s="124"/>
      <c r="D232" s="124"/>
      <c r="E232" s="124"/>
      <c r="F232" s="124"/>
      <c r="G232" s="124"/>
      <c r="H232" s="124"/>
      <c r="I232" s="124"/>
      <c r="J232" s="124"/>
      <c r="K232" s="124"/>
      <c r="L232" s="124"/>
      <c r="M232" s="124"/>
      <c r="N232" s="124"/>
      <c r="P232" s="120"/>
      <c r="Q232" s="120"/>
    </row>
    <row r="233" spans="1:17" ht="20.25" x14ac:dyDescent="0.3">
      <c r="A233" s="122"/>
      <c r="B233" s="122"/>
      <c r="C233" s="127"/>
      <c r="D233" s="127"/>
      <c r="E233" s="127"/>
      <c r="F233" s="127"/>
      <c r="G233" s="127"/>
      <c r="H233" s="127"/>
      <c r="I233" s="127"/>
      <c r="J233" s="127"/>
      <c r="K233" s="127"/>
      <c r="L233" s="127"/>
      <c r="M233" s="127"/>
      <c r="N233" s="127"/>
      <c r="P233" s="120"/>
      <c r="Q233" s="120"/>
    </row>
    <row r="234" spans="1:17" ht="15.75" x14ac:dyDescent="0.2">
      <c r="C234" s="120"/>
      <c r="D234" s="120"/>
      <c r="E234" s="120"/>
      <c r="F234" s="120"/>
      <c r="G234" s="120"/>
      <c r="H234" s="120"/>
      <c r="I234" s="120"/>
      <c r="J234" s="120"/>
      <c r="K234" s="120"/>
      <c r="L234" s="120"/>
      <c r="M234" s="120"/>
      <c r="N234" s="120"/>
    </row>
    <row r="235" spans="1:17" ht="15.75" x14ac:dyDescent="0.2">
      <c r="C235" s="120"/>
      <c r="D235" s="120"/>
      <c r="E235" s="120"/>
      <c r="F235" s="120"/>
      <c r="G235" s="120"/>
      <c r="H235" s="120"/>
      <c r="I235" s="120"/>
      <c r="J235" s="120"/>
      <c r="K235" s="120"/>
      <c r="L235" s="120"/>
      <c r="M235" s="120"/>
      <c r="N235" s="120"/>
    </row>
    <row r="236" spans="1:17" ht="15.75" x14ac:dyDescent="0.2">
      <c r="C236" s="120"/>
      <c r="D236" s="120"/>
      <c r="E236" s="120"/>
      <c r="F236" s="120"/>
      <c r="G236" s="120"/>
      <c r="H236" s="120"/>
      <c r="I236" s="120"/>
      <c r="J236" s="120"/>
      <c r="K236" s="120"/>
      <c r="L236" s="120"/>
      <c r="M236" s="120"/>
      <c r="N236" s="120"/>
    </row>
  </sheetData>
  <mergeCells count="294">
    <mergeCell ref="A8:C8"/>
    <mergeCell ref="D8:E8"/>
    <mergeCell ref="A9:C9"/>
    <mergeCell ref="D9:E9"/>
    <mergeCell ref="A10:C10"/>
    <mergeCell ref="D10:E10"/>
    <mergeCell ref="A2:H2"/>
    <mergeCell ref="A3:K3"/>
    <mergeCell ref="A6:C6"/>
    <mergeCell ref="D6:E6"/>
    <mergeCell ref="A7:C7"/>
    <mergeCell ref="D7:E7"/>
    <mergeCell ref="A14:C14"/>
    <mergeCell ref="D14:E14"/>
    <mergeCell ref="A15:C15"/>
    <mergeCell ref="D15:E15"/>
    <mergeCell ref="A16:C16"/>
    <mergeCell ref="D16:E16"/>
    <mergeCell ref="A11:C11"/>
    <mergeCell ref="D11:E11"/>
    <mergeCell ref="A12:C12"/>
    <mergeCell ref="D12:E12"/>
    <mergeCell ref="A13:C13"/>
    <mergeCell ref="D13:E13"/>
    <mergeCell ref="A20:C20"/>
    <mergeCell ref="D20:E20"/>
    <mergeCell ref="A21:C21"/>
    <mergeCell ref="D21:E21"/>
    <mergeCell ref="A23:F23"/>
    <mergeCell ref="G23:H23"/>
    <mergeCell ref="A17:C17"/>
    <mergeCell ref="D17:E17"/>
    <mergeCell ref="A18:C18"/>
    <mergeCell ref="D18:E18"/>
    <mergeCell ref="A19:C19"/>
    <mergeCell ref="D19:E19"/>
    <mergeCell ref="H26:I26"/>
    <mergeCell ref="J26:J27"/>
    <mergeCell ref="K26:K27"/>
    <mergeCell ref="A35:D37"/>
    <mergeCell ref="E35:K35"/>
    <mergeCell ref="E36:E37"/>
    <mergeCell ref="F36:G36"/>
    <mergeCell ref="H36:I36"/>
    <mergeCell ref="J36:K36"/>
    <mergeCell ref="A25:A27"/>
    <mergeCell ref="B25:B27"/>
    <mergeCell ref="C25:C27"/>
    <mergeCell ref="D25:E25"/>
    <mergeCell ref="F25:G25"/>
    <mergeCell ref="H25:K25"/>
    <mergeCell ref="D26:D27"/>
    <mergeCell ref="E26:E27"/>
    <mergeCell ref="F26:F27"/>
    <mergeCell ref="G26:G27"/>
    <mergeCell ref="A44:D44"/>
    <mergeCell ref="A45:D45"/>
    <mergeCell ref="A46:D46"/>
    <mergeCell ref="A47:D47"/>
    <mergeCell ref="A48:D48"/>
    <mergeCell ref="A49:D49"/>
    <mergeCell ref="A38:D38"/>
    <mergeCell ref="A39:D39"/>
    <mergeCell ref="A40:D40"/>
    <mergeCell ref="A41:D41"/>
    <mergeCell ref="A42:D42"/>
    <mergeCell ref="A43:D43"/>
    <mergeCell ref="A86:B86"/>
    <mergeCell ref="C86:E86"/>
    <mergeCell ref="F86:H86"/>
    <mergeCell ref="I86:K86"/>
    <mergeCell ref="L86:N86"/>
    <mergeCell ref="O86:Q86"/>
    <mergeCell ref="L68:M68"/>
    <mergeCell ref="N68:N69"/>
    <mergeCell ref="A76:A77"/>
    <mergeCell ref="B76:C76"/>
    <mergeCell ref="D76:D77"/>
    <mergeCell ref="E76:E77"/>
    <mergeCell ref="F76:H76"/>
    <mergeCell ref="I76:K76"/>
    <mergeCell ref="L76:M76"/>
    <mergeCell ref="N76:N77"/>
    <mergeCell ref="A68:A69"/>
    <mergeCell ref="B68:C68"/>
    <mergeCell ref="D68:D69"/>
    <mergeCell ref="E68:E69"/>
    <mergeCell ref="F68:H68"/>
    <mergeCell ref="I68:K68"/>
    <mergeCell ref="A93:B93"/>
    <mergeCell ref="A94:B94"/>
    <mergeCell ref="A95:B95"/>
    <mergeCell ref="A96:B96"/>
    <mergeCell ref="A97:B97"/>
    <mergeCell ref="A98:B98"/>
    <mergeCell ref="A87:B87"/>
    <mergeCell ref="A88:B88"/>
    <mergeCell ref="A89:B89"/>
    <mergeCell ref="A90:B90"/>
    <mergeCell ref="A91:B91"/>
    <mergeCell ref="A92:B92"/>
    <mergeCell ref="A110:D110"/>
    <mergeCell ref="A111:D111"/>
    <mergeCell ref="A112:D112"/>
    <mergeCell ref="A113:D113"/>
    <mergeCell ref="A114:D114"/>
    <mergeCell ref="A115:D115"/>
    <mergeCell ref="A104:D104"/>
    <mergeCell ref="A105:D105"/>
    <mergeCell ref="A106:D106"/>
    <mergeCell ref="A107:D107"/>
    <mergeCell ref="A108:D108"/>
    <mergeCell ref="A109:D109"/>
    <mergeCell ref="A122:D122"/>
    <mergeCell ref="A126:A127"/>
    <mergeCell ref="B126:C126"/>
    <mergeCell ref="D126:H126"/>
    <mergeCell ref="I126:I127"/>
    <mergeCell ref="J126:J127"/>
    <mergeCell ref="A116:D116"/>
    <mergeCell ref="A118:D119"/>
    <mergeCell ref="E118:E119"/>
    <mergeCell ref="F118:G118"/>
    <mergeCell ref="A120:D120"/>
    <mergeCell ref="A121:D121"/>
    <mergeCell ref="A148:E148"/>
    <mergeCell ref="A149:E149"/>
    <mergeCell ref="A150:E150"/>
    <mergeCell ref="A151:E151"/>
    <mergeCell ref="A152:E152"/>
    <mergeCell ref="A153:E153"/>
    <mergeCell ref="K126:K127"/>
    <mergeCell ref="A134:C134"/>
    <mergeCell ref="D134:F134"/>
    <mergeCell ref="A142:A143"/>
    <mergeCell ref="B142:C142"/>
    <mergeCell ref="D142:H142"/>
    <mergeCell ref="I142:I143"/>
    <mergeCell ref="J142:J143"/>
    <mergeCell ref="K142:K143"/>
    <mergeCell ref="A160:E160"/>
    <mergeCell ref="A161:E161"/>
    <mergeCell ref="A164:E164"/>
    <mergeCell ref="F164:J164"/>
    <mergeCell ref="K164:L164"/>
    <mergeCell ref="M164:N164"/>
    <mergeCell ref="A154:E154"/>
    <mergeCell ref="A155:E155"/>
    <mergeCell ref="A156:E156"/>
    <mergeCell ref="A157:E157"/>
    <mergeCell ref="A158:E158"/>
    <mergeCell ref="A159:E159"/>
    <mergeCell ref="M167:N167"/>
    <mergeCell ref="F168:J168"/>
    <mergeCell ref="K168:L168"/>
    <mergeCell ref="M168:N168"/>
    <mergeCell ref="F169:J169"/>
    <mergeCell ref="K169:L169"/>
    <mergeCell ref="M169:N169"/>
    <mergeCell ref="A165:E165"/>
    <mergeCell ref="F165:J165"/>
    <mergeCell ref="K165:L165"/>
    <mergeCell ref="M165:N165"/>
    <mergeCell ref="A166:E190"/>
    <mergeCell ref="F166:J166"/>
    <mergeCell ref="K166:L166"/>
    <mergeCell ref="M166:N166"/>
    <mergeCell ref="F167:J167"/>
    <mergeCell ref="K167:L167"/>
    <mergeCell ref="F172:J172"/>
    <mergeCell ref="K172:L172"/>
    <mergeCell ref="M172:N172"/>
    <mergeCell ref="F173:J173"/>
    <mergeCell ref="K173:L173"/>
    <mergeCell ref="M173:N173"/>
    <mergeCell ref="F170:J170"/>
    <mergeCell ref="K170:L170"/>
    <mergeCell ref="M170:N170"/>
    <mergeCell ref="F171:J171"/>
    <mergeCell ref="K171:L171"/>
    <mergeCell ref="M171:N171"/>
    <mergeCell ref="F176:J176"/>
    <mergeCell ref="K176:L176"/>
    <mergeCell ref="M176:N176"/>
    <mergeCell ref="F177:J177"/>
    <mergeCell ref="K177:L177"/>
    <mergeCell ref="M177:N177"/>
    <mergeCell ref="F174:J174"/>
    <mergeCell ref="K174:L174"/>
    <mergeCell ref="M174:N174"/>
    <mergeCell ref="F175:J175"/>
    <mergeCell ref="K175:L175"/>
    <mergeCell ref="M175:N175"/>
    <mergeCell ref="F180:J180"/>
    <mergeCell ref="K180:L180"/>
    <mergeCell ref="M180:N180"/>
    <mergeCell ref="F181:J181"/>
    <mergeCell ref="K181:L181"/>
    <mergeCell ref="M181:N181"/>
    <mergeCell ref="F178:J178"/>
    <mergeCell ref="K178:L178"/>
    <mergeCell ref="M178:N178"/>
    <mergeCell ref="F179:J179"/>
    <mergeCell ref="K179:L179"/>
    <mergeCell ref="M179:N179"/>
    <mergeCell ref="F184:J184"/>
    <mergeCell ref="K184:L184"/>
    <mergeCell ref="M184:N184"/>
    <mergeCell ref="F185:J185"/>
    <mergeCell ref="K185:L185"/>
    <mergeCell ref="M185:N185"/>
    <mergeCell ref="F182:J182"/>
    <mergeCell ref="K182:L182"/>
    <mergeCell ref="M182:N182"/>
    <mergeCell ref="F183:J183"/>
    <mergeCell ref="K183:L183"/>
    <mergeCell ref="M183:N183"/>
    <mergeCell ref="F188:J188"/>
    <mergeCell ref="K188:L188"/>
    <mergeCell ref="M188:N188"/>
    <mergeCell ref="F189:J189"/>
    <mergeCell ref="K189:L189"/>
    <mergeCell ref="M189:N189"/>
    <mergeCell ref="F186:J186"/>
    <mergeCell ref="K186:L186"/>
    <mergeCell ref="M186:N186"/>
    <mergeCell ref="F187:J187"/>
    <mergeCell ref="K187:L187"/>
    <mergeCell ref="M187:N187"/>
    <mergeCell ref="F190:J190"/>
    <mergeCell ref="K190:L190"/>
    <mergeCell ref="M190:N190"/>
    <mergeCell ref="F191:J191"/>
    <mergeCell ref="K191:L191"/>
    <mergeCell ref="M191:N191"/>
    <mergeCell ref="F192:J192"/>
    <mergeCell ref="K192:L192"/>
    <mergeCell ref="F193:J193"/>
    <mergeCell ref="F196:J196"/>
    <mergeCell ref="K196:L196"/>
    <mergeCell ref="M196:N196"/>
    <mergeCell ref="A197:E201"/>
    <mergeCell ref="F197:J197"/>
    <mergeCell ref="K197:L197"/>
    <mergeCell ref="M197:N197"/>
    <mergeCell ref="F198:J198"/>
    <mergeCell ref="K198:L198"/>
    <mergeCell ref="M198:N198"/>
    <mergeCell ref="A191:E196"/>
    <mergeCell ref="F201:J201"/>
    <mergeCell ref="K201:L201"/>
    <mergeCell ref="M201:N201"/>
    <mergeCell ref="M192:N192"/>
    <mergeCell ref="K193:L193"/>
    <mergeCell ref="M193:N193"/>
    <mergeCell ref="F194:J194"/>
    <mergeCell ref="K194:L194"/>
    <mergeCell ref="M194:N194"/>
    <mergeCell ref="F195:J195"/>
    <mergeCell ref="K195:L195"/>
    <mergeCell ref="M195:N195"/>
    <mergeCell ref="A203:F203"/>
    <mergeCell ref="A205:B205"/>
    <mergeCell ref="A206:B206"/>
    <mergeCell ref="F199:J199"/>
    <mergeCell ref="K199:L199"/>
    <mergeCell ref="M199:N199"/>
    <mergeCell ref="F200:J200"/>
    <mergeCell ref="K200:L200"/>
    <mergeCell ref="M200:N200"/>
    <mergeCell ref="A207:B207"/>
    <mergeCell ref="A208:B208"/>
    <mergeCell ref="A209:B209"/>
    <mergeCell ref="A210:B210"/>
    <mergeCell ref="A213:I213"/>
    <mergeCell ref="A214:A215"/>
    <mergeCell ref="B214:C214"/>
    <mergeCell ref="D214:E215"/>
    <mergeCell ref="F214:G215"/>
    <mergeCell ref="H214:I214"/>
    <mergeCell ref="C230:D230"/>
    <mergeCell ref="A225:C225"/>
    <mergeCell ref="D225:F225"/>
    <mergeCell ref="A226:C226"/>
    <mergeCell ref="D226:F226"/>
    <mergeCell ref="A227:C227"/>
    <mergeCell ref="D227:F227"/>
    <mergeCell ref="J214:J215"/>
    <mergeCell ref="A221:C221"/>
    <mergeCell ref="D221:F221"/>
    <mergeCell ref="A222:C222"/>
    <mergeCell ref="D222:F222"/>
    <mergeCell ref="A223:C223"/>
    <mergeCell ref="D223:F2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Результативность МО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ermoshinaea</dc:creator>
  <cp:lastModifiedBy>ФИЗО Техник</cp:lastModifiedBy>
  <cp:lastPrinted>2019-01-21T08:36:49Z</cp:lastPrinted>
  <dcterms:created xsi:type="dcterms:W3CDTF">2017-12-25T12:47:57Z</dcterms:created>
  <dcterms:modified xsi:type="dcterms:W3CDTF">2019-02-01T06:11:09Z</dcterms:modified>
</cp:coreProperties>
</file>